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warsashsailingclub636.sharepoint.com/sites/Sailing/Shared Documents/Open Meetings/Templates/2026 Templates/"/>
    </mc:Choice>
  </mc:AlternateContent>
  <xr:revisionPtr revIDLastSave="11" documentId="8_{EAE26FF8-CD4F-444F-A909-61E3B801EED0}" xr6:coauthVersionLast="47" xr6:coauthVersionMax="47" xr10:uidLastSave="{BD3013AA-4328-4A27-AEC8-BB28E8CF63EB}"/>
  <bookViews>
    <workbookView xWindow="-23148" yWindow="-108" windowWidth="23256" windowHeight="12456" xr2:uid="{00000000-000D-0000-FFFF-FFFF00000000}"/>
  </bookViews>
  <sheets>
    <sheet name="Budget 2026 CA &amp; RYA" sheetId="14" r:id="rId1"/>
    <sheet name="Wash up" sheetId="8" state="hidden" r:id="rId2"/>
    <sheet name="OLD Sheet Budget" sheetId="1" state="hidden" r:id="rId3"/>
  </sheets>
  <definedNames>
    <definedName name="Income_per_Entry" localSheetId="0">'Budget 2026 CA &amp; RYA'!$G$11:$G$13</definedName>
    <definedName name="Income_per_Entry">'OLD Sheet Budget'!$H$7:$H$10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4" l="1"/>
  <c r="C77" i="14"/>
  <c r="I76" i="14"/>
  <c r="I75" i="14"/>
  <c r="I74" i="14"/>
  <c r="I73" i="14"/>
  <c r="I72" i="14"/>
  <c r="I71" i="14"/>
  <c r="I70" i="14"/>
  <c r="I69" i="14"/>
  <c r="I68" i="14"/>
  <c r="I67" i="14"/>
  <c r="B63" i="14"/>
  <c r="I62" i="14"/>
  <c r="I61" i="14"/>
  <c r="I60" i="14"/>
  <c r="I59" i="14"/>
  <c r="I58" i="14"/>
  <c r="I57" i="14"/>
  <c r="E53" i="14"/>
  <c r="C53" i="14"/>
  <c r="B53" i="14"/>
  <c r="I51" i="14"/>
  <c r="I50" i="14"/>
  <c r="C46" i="14"/>
  <c r="B46" i="14"/>
  <c r="I45" i="14"/>
  <c r="I44" i="14"/>
  <c r="I46" i="14" s="1"/>
  <c r="E40" i="14"/>
  <c r="B40" i="14"/>
  <c r="I39" i="14"/>
  <c r="I38" i="14"/>
  <c r="I37" i="14"/>
  <c r="I36" i="14"/>
  <c r="I35" i="14"/>
  <c r="I34" i="14"/>
  <c r="I33" i="14"/>
  <c r="I32" i="14"/>
  <c r="I31" i="14"/>
  <c r="E26" i="14"/>
  <c r="C26" i="14"/>
  <c r="B26" i="14"/>
  <c r="G26" i="14" s="1"/>
  <c r="A26" i="14"/>
  <c r="E25" i="14"/>
  <c r="C25" i="14"/>
  <c r="B25" i="14"/>
  <c r="G25" i="14" s="1"/>
  <c r="A25" i="14"/>
  <c r="E24" i="14"/>
  <c r="C24" i="14"/>
  <c r="B24" i="14"/>
  <c r="G24" i="14" s="1"/>
  <c r="A24" i="14"/>
  <c r="E23" i="14"/>
  <c r="C23" i="14"/>
  <c r="B23" i="14"/>
  <c r="A23" i="14"/>
  <c r="E22" i="14"/>
  <c r="C22" i="14"/>
  <c r="B22" i="14"/>
  <c r="G22" i="14" s="1"/>
  <c r="A22" i="14"/>
  <c r="E21" i="14"/>
  <c r="C21" i="14"/>
  <c r="B21" i="14"/>
  <c r="G21" i="14" s="1"/>
  <c r="A21" i="14"/>
  <c r="E17" i="14"/>
  <c r="C17" i="14"/>
  <c r="B17" i="14"/>
  <c r="G16" i="14"/>
  <c r="G15" i="14"/>
  <c r="G14" i="14"/>
  <c r="G13" i="14"/>
  <c r="G12" i="14"/>
  <c r="G11" i="14"/>
  <c r="H6" i="14"/>
  <c r="H16" i="8"/>
  <c r="H17" i="8"/>
  <c r="H18" i="8"/>
  <c r="H15" i="8"/>
  <c r="H34" i="8"/>
  <c r="H25" i="8"/>
  <c r="H26" i="8"/>
  <c r="H27" i="8"/>
  <c r="H28" i="8"/>
  <c r="H29" i="8"/>
  <c r="H24" i="8"/>
  <c r="C46" i="8"/>
  <c r="H45" i="8"/>
  <c r="H44" i="8"/>
  <c r="H43" i="8"/>
  <c r="H42" i="8"/>
  <c r="H41" i="8"/>
  <c r="H40" i="8"/>
  <c r="H39" i="8"/>
  <c r="H38" i="8"/>
  <c r="H35" i="8"/>
  <c r="B30" i="8"/>
  <c r="B9" i="8"/>
  <c r="H8" i="8"/>
  <c r="H7" i="8"/>
  <c r="E7" i="8"/>
  <c r="E6" i="8"/>
  <c r="E9" i="8"/>
  <c r="H6" i="8"/>
  <c r="D6" i="8"/>
  <c r="D9" i="8"/>
  <c r="H58" i="1"/>
  <c r="H9" i="8"/>
  <c r="H51" i="8"/>
  <c r="H30" i="8"/>
  <c r="H19" i="8"/>
  <c r="H46" i="8"/>
  <c r="B10" i="1"/>
  <c r="H49" i="8"/>
  <c r="C60" i="1"/>
  <c r="H59" i="1"/>
  <c r="H56" i="1"/>
  <c r="H55" i="1"/>
  <c r="H54" i="1"/>
  <c r="H53" i="1"/>
  <c r="H52" i="1"/>
  <c r="H50" i="1"/>
  <c r="H44" i="1"/>
  <c r="B46" i="1"/>
  <c r="C41" i="1"/>
  <c r="H40" i="1"/>
  <c r="H34" i="1"/>
  <c r="H33" i="1"/>
  <c r="H32" i="1"/>
  <c r="H31" i="1"/>
  <c r="H26" i="1"/>
  <c r="H25" i="1"/>
  <c r="H19" i="1"/>
  <c r="H18" i="1"/>
  <c r="H17" i="1"/>
  <c r="H20" i="1" s="1"/>
  <c r="H63" i="1" s="1"/>
  <c r="H16" i="1"/>
  <c r="H15" i="1"/>
  <c r="B11" i="1"/>
  <c r="H10" i="1"/>
  <c r="H9" i="1"/>
  <c r="H8" i="1"/>
  <c r="D8" i="1"/>
  <c r="H7" i="1"/>
  <c r="D7" i="1"/>
  <c r="H48" i="8"/>
  <c r="C43" i="1"/>
  <c r="C42" i="1"/>
  <c r="C45" i="1"/>
  <c r="H42" i="1"/>
  <c r="H27" i="1"/>
  <c r="H11" i="1"/>
  <c r="H65" i="1" s="1"/>
  <c r="H45" i="1"/>
  <c r="H41" i="1"/>
  <c r="H43" i="1"/>
  <c r="E11" i="1"/>
  <c r="H35" i="1"/>
  <c r="D11" i="1"/>
  <c r="H57" i="1"/>
  <c r="H51" i="1"/>
  <c r="H52" i="8"/>
  <c r="H60" i="1"/>
  <c r="H46" i="1"/>
  <c r="I53" i="14" l="1"/>
  <c r="I77" i="14"/>
  <c r="B27" i="14"/>
  <c r="E27" i="14"/>
  <c r="G17" i="14"/>
  <c r="I17" i="14" s="1"/>
  <c r="I79" i="14" s="1"/>
  <c r="I40" i="14"/>
  <c r="I63" i="14"/>
  <c r="C27" i="14"/>
  <c r="G23" i="14"/>
  <c r="G27" i="14" s="1"/>
  <c r="I27" i="14" s="1"/>
  <c r="H66" i="1"/>
  <c r="H62" i="1"/>
  <c r="I80" i="14" l="1"/>
  <c r="I8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A739D2D1-AD89-4F70-9AA3-0B35F0A98479}">
      <text>
        <r>
          <rPr>
            <b/>
            <sz val="9"/>
            <color indexed="8"/>
            <rFont val="Tahoma"/>
            <family val="2"/>
          </rPr>
          <t xml:space="preserve">Nigel Russell:
</t>
        </r>
        <r>
          <rPr>
            <sz val="9"/>
            <color indexed="8"/>
            <rFont val="Tahoma"/>
            <family val="2"/>
          </rPr>
          <t xml:space="preserve">do not alter formula
</t>
        </r>
      </text>
    </comment>
    <comment ref="G21" authorId="0" shapeId="0" xr:uid="{FA6CB6F4-5E6C-4E30-82D8-FF9D03D43790}">
      <text>
        <r>
          <rPr>
            <b/>
            <sz val="9"/>
            <color indexed="8"/>
            <rFont val="Tahoma"/>
            <family val="2"/>
          </rPr>
          <t xml:space="preserve">Nigel Russell:
</t>
        </r>
        <r>
          <rPr>
            <sz val="9"/>
            <color indexed="8"/>
            <rFont val="Tahoma"/>
            <family val="2"/>
          </rPr>
          <t xml:space="preserve">do not alter formula
</t>
        </r>
      </text>
    </comment>
  </commentList>
</comments>
</file>

<file path=xl/sharedStrings.xml><?xml version="1.0" encoding="utf-8"?>
<sst xmlns="http://schemas.openxmlformats.org/spreadsheetml/2006/main" count="222" uniqueCount="121">
  <si>
    <t>No.</t>
  </si>
  <si>
    <t>Entries</t>
  </si>
  <si>
    <t>Strawberry Fields</t>
  </si>
  <si>
    <t>Warsash Sailing Club</t>
  </si>
  <si>
    <t>Competitors Income</t>
  </si>
  <si>
    <t>Class</t>
  </si>
  <si>
    <t>No of Crew</t>
  </si>
  <si>
    <t>No. of Days</t>
  </si>
  <si>
    <t>Income per Entry</t>
  </si>
  <si>
    <t>Total</t>
  </si>
  <si>
    <t>Support Package</t>
  </si>
  <si>
    <t>Boat</t>
  </si>
  <si>
    <t>Number crew</t>
  </si>
  <si>
    <t>Total Cost</t>
  </si>
  <si>
    <t>RIB 1</t>
  </si>
  <si>
    <t>RIB 2</t>
  </si>
  <si>
    <t>RIB 3</t>
  </si>
  <si>
    <t>RIB 4</t>
  </si>
  <si>
    <t>RIB 5</t>
  </si>
  <si>
    <t>Room hire</t>
  </si>
  <si>
    <t>Days needed</t>
  </si>
  <si>
    <t>Main Hall</t>
  </si>
  <si>
    <t>Lobster Quay Classroom</t>
  </si>
  <si>
    <t>Additional WSC Personnel</t>
  </si>
  <si>
    <t>Position</t>
  </si>
  <si>
    <t>No of staff</t>
  </si>
  <si>
    <t>Cost per hour</t>
  </si>
  <si>
    <t>Hours needed</t>
  </si>
  <si>
    <t>Boats</t>
  </si>
  <si>
    <t>Days Used</t>
  </si>
  <si>
    <t>Lobster</t>
  </si>
  <si>
    <t>Other</t>
  </si>
  <si>
    <t>Volunteers Packed Lunches</t>
  </si>
  <si>
    <t>Lunches</t>
  </si>
  <si>
    <t>No. Persons</t>
  </si>
  <si>
    <t>Cost</t>
  </si>
  <si>
    <t>Days</t>
  </si>
  <si>
    <t>Committee boat</t>
  </si>
  <si>
    <t>Jury</t>
  </si>
  <si>
    <t>Safety Team</t>
  </si>
  <si>
    <t>Measurement Team</t>
  </si>
  <si>
    <t>Shore Team</t>
  </si>
  <si>
    <t>Event Costs, Consumables and Miscellaneous</t>
  </si>
  <si>
    <t>Description</t>
  </si>
  <si>
    <t>Quantity</t>
  </si>
  <si>
    <t>Printing</t>
  </si>
  <si>
    <t>Prizes</t>
  </si>
  <si>
    <t>Total Costs</t>
  </si>
  <si>
    <t>APPROVED BY</t>
  </si>
  <si>
    <t>REAR COMMODORE SAILING:</t>
  </si>
  <si>
    <t>…..............................................................</t>
  </si>
  <si>
    <t>TREASURER:</t>
  </si>
  <si>
    <t>DATE:</t>
  </si>
  <si>
    <t>….............................................................</t>
  </si>
  <si>
    <t>Duration of event</t>
  </si>
  <si>
    <t>Day(s)</t>
  </si>
  <si>
    <t>No of Boats</t>
  </si>
  <si>
    <t>Crew</t>
  </si>
  <si>
    <t>No of comps</t>
  </si>
  <si>
    <t>WSC Entry fee</t>
  </si>
  <si>
    <t>Committee Boat(s)</t>
  </si>
  <si>
    <t xml:space="preserve">Hire fee per day </t>
  </si>
  <si>
    <t>Number RHIBS</t>
  </si>
  <si>
    <t xml:space="preserve">  </t>
  </si>
  <si>
    <t xml:space="preserve">Lobster </t>
  </si>
  <si>
    <t>+</t>
  </si>
  <si>
    <t>RHIBS</t>
  </si>
  <si>
    <t>Volunteers Lunches (Consider sponsorship)</t>
  </si>
  <si>
    <t xml:space="preserve">RHIB crew lunches </t>
  </si>
  <si>
    <t>Race team lunches</t>
  </si>
  <si>
    <t>Shore team lunches</t>
  </si>
  <si>
    <t>Jury lunches</t>
  </si>
  <si>
    <t>Events</t>
  </si>
  <si>
    <t>Estimate required from Trophyman</t>
  </si>
  <si>
    <t>Volunteer park</t>
  </si>
  <si>
    <t>Jury Parking</t>
  </si>
  <si>
    <t>Trolley Tallies</t>
  </si>
  <si>
    <t>purchase Cow tags to idnetify trolleys</t>
  </si>
  <si>
    <t>Jury Travel</t>
  </si>
  <si>
    <t>Jury Accom</t>
  </si>
  <si>
    <t>Barbeque</t>
  </si>
  <si>
    <t>Afternoon tea</t>
  </si>
  <si>
    <t>RO thankyous etc</t>
  </si>
  <si>
    <t>can be bottels of wine or engraved glasses</t>
  </si>
  <si>
    <t>Total cost per Boat</t>
  </si>
  <si>
    <t>Total Income</t>
  </si>
  <si>
    <t>Profit/Loss</t>
  </si>
  <si>
    <t>**** Open/Championships 2023</t>
  </si>
  <si>
    <t>XXX</t>
  </si>
  <si>
    <t>Parking</t>
  </si>
  <si>
    <t>Boat (min 4)</t>
  </si>
  <si>
    <t>Cost per day</t>
  </si>
  <si>
    <t>Administration</t>
  </si>
  <si>
    <t>Extra staff Bosun</t>
  </si>
  <si>
    <t>Hire fee per day (if applicable)</t>
  </si>
  <si>
    <t>Running cost Per day</t>
  </si>
  <si>
    <t>AN Other</t>
  </si>
  <si>
    <t>Volunteers Lunches (Consider sponsorship from Co Op)</t>
  </si>
  <si>
    <t>Cmtee boat crew</t>
  </si>
  <si>
    <t>n.b. first three prizes, per boat for 1st, 2nd, 3rd @ 50, 40 and 30 respectively.</t>
  </si>
  <si>
    <t>Zest will also provide prizes</t>
  </si>
  <si>
    <t>Ropes 4 Boats, will also provide 20 and 10 in value</t>
  </si>
  <si>
    <t>Glasses from Martin, DS to send precise text to be engraved</t>
  </si>
  <si>
    <t>Event name:</t>
  </si>
  <si>
    <t xml:space="preserve">Event Date: </t>
  </si>
  <si>
    <t>Event Lead Contact</t>
  </si>
  <si>
    <t>From:</t>
  </si>
  <si>
    <t>To:</t>
  </si>
  <si>
    <t>Admin &amp; bosuns weekends</t>
  </si>
  <si>
    <t>Admin &amp; bosuns week day</t>
  </si>
  <si>
    <r>
      <t xml:space="preserve">Boat Hire
</t>
    </r>
    <r>
      <rPr>
        <b/>
        <sz val="9"/>
        <rFont val="Arial"/>
        <family val="2"/>
      </rPr>
      <t>(incl Fuel)</t>
    </r>
  </si>
  <si>
    <t>PROFIT/(LOSS)</t>
  </si>
  <si>
    <t>Expected Income</t>
  </si>
  <si>
    <r>
      <t>per day -</t>
    </r>
    <r>
      <rPr>
        <sz val="8"/>
        <rFont val="Arial"/>
        <family val="2"/>
      </rPr>
      <t xml:space="preserve"> to be booked at start of season with Council. </t>
    </r>
  </si>
  <si>
    <t>Support Boat Package</t>
  </si>
  <si>
    <r>
      <t xml:space="preserve">Event Charge
</t>
    </r>
    <r>
      <rPr>
        <b/>
        <sz val="8"/>
        <rFont val="Arial"/>
        <family val="2"/>
      </rPr>
      <t>(per boat)</t>
    </r>
  </si>
  <si>
    <r>
      <t xml:space="preserve">Event Entry Fee
</t>
    </r>
    <r>
      <rPr>
        <b/>
        <sz val="8"/>
        <rFont val="Arial"/>
        <family val="2"/>
      </rPr>
      <t>(per boat)</t>
    </r>
  </si>
  <si>
    <t>Event Room Hire (Exclusive Use)</t>
  </si>
  <si>
    <r>
      <t xml:space="preserve">Class Association Charges </t>
    </r>
    <r>
      <rPr>
        <b/>
        <sz val="12"/>
        <color rgb="FF33CCCC"/>
        <rFont val="Arial"/>
        <family val="2"/>
      </rPr>
      <t>(if applicable)</t>
    </r>
  </si>
  <si>
    <r>
      <rPr>
        <b/>
        <sz val="18"/>
        <rFont val="Arial"/>
        <family val="2"/>
      </rPr>
      <t>OPEN EVENTS / TRAINING BUDGET</t>
    </r>
    <r>
      <rPr>
        <b/>
        <sz val="18"/>
        <color indexed="49"/>
        <rFont val="Arial"/>
        <family val="2"/>
      </rPr>
      <t xml:space="preserve"> - Class Association &amp; RYA</t>
    </r>
  </si>
  <si>
    <t>Event Bar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</si>
</sst>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£#,##0.00"/>
    <numFmt numFmtId="165" formatCode="\£#,##0.00;[Red]&quot;-£&quot;#,##0.00"/>
    <numFmt numFmtId="166" formatCode="\£#,##0"/>
    <numFmt numFmtId="167" formatCode="\£#,##0;[Red]&quot;-£&quot;#,##0"/>
    <numFmt numFmtId="168" formatCode="#,##0.0"/>
    <numFmt numFmtId="169" formatCode="#,##0.0;[Red]#,##0.0"/>
    <numFmt numFmtId="170" formatCode="0.000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8"/>
      <color theme="3" tint="0.39997558519241921"/>
      <name val="Arial"/>
      <family val="2"/>
    </font>
    <font>
      <b/>
      <sz val="28"/>
      <name val="Arial"/>
      <family val="2"/>
    </font>
    <font>
      <b/>
      <sz val="18"/>
      <color indexed="49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name val="Arial"/>
      <family val="2"/>
    </font>
    <font>
      <b/>
      <sz val="12"/>
      <color rgb="FF33CCCC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3" fillId="16" borderId="0" applyNumberFormat="0" applyBorder="0" applyAlignment="0" applyProtection="0"/>
    <xf numFmtId="0" fontId="4" fillId="11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19" borderId="0" applyNumberFormat="0" applyBorder="0" applyAlignment="0" applyProtection="0"/>
    <xf numFmtId="0" fontId="24" fillId="20" borderId="7" applyNumberFormat="0" applyAlignment="0" applyProtection="0"/>
    <xf numFmtId="0" fontId="14" fillId="11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5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12" xfId="0" applyFont="1" applyBorder="1" applyAlignment="1">
      <alignment horizontal="left" vertical="center"/>
    </xf>
    <xf numFmtId="0" fontId="21" fillId="0" borderId="0" xfId="0" applyFont="1"/>
    <xf numFmtId="0" fontId="20" fillId="0" borderId="11" xfId="0" applyFont="1" applyBorder="1" applyAlignment="1">
      <alignment horizontal="left" vertical="center"/>
    </xf>
    <xf numFmtId="0" fontId="20" fillId="11" borderId="13" xfId="0" applyFont="1" applyFill="1" applyBorder="1" applyAlignment="1">
      <alignment vertical="center"/>
    </xf>
    <xf numFmtId="0" fontId="2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165" fontId="21" fillId="17" borderId="14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22" fillId="0" borderId="0" xfId="0" applyFont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5" fontId="20" fillId="11" borderId="12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5" fontId="20" fillId="11" borderId="16" xfId="0" applyNumberFormat="1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0" fillId="0" borderId="12" xfId="0" applyFont="1" applyBorder="1" applyAlignment="1">
      <alignment vertical="center"/>
    </xf>
    <xf numFmtId="164" fontId="21" fillId="11" borderId="12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165" fontId="21" fillId="11" borderId="12" xfId="0" applyNumberFormat="1" applyFont="1" applyFill="1" applyBorder="1" applyAlignment="1">
      <alignment vertical="center"/>
    </xf>
    <xf numFmtId="0" fontId="20" fillId="0" borderId="11" xfId="0" applyFont="1" applyBorder="1" applyAlignment="1">
      <alignment vertical="center"/>
    </xf>
    <xf numFmtId="164" fontId="20" fillId="11" borderId="18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21" borderId="12" xfId="0" applyFont="1" applyFill="1" applyBorder="1" applyAlignment="1">
      <alignment vertical="center"/>
    </xf>
    <xf numFmtId="165" fontId="21" fillId="0" borderId="0" xfId="0" applyNumberFormat="1" applyFont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0" fillId="0" borderId="11" xfId="0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165" fontId="21" fillId="17" borderId="12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64" fontId="20" fillId="11" borderId="16" xfId="0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65" fontId="21" fillId="0" borderId="12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21" fillId="0" borderId="1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11" borderId="12" xfId="0" applyFont="1" applyFill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165" fontId="20" fillId="11" borderId="1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0" fontId="20" fillId="21" borderId="15" xfId="0" applyFont="1" applyFill="1" applyBorder="1" applyAlignment="1">
      <alignment horizontal="center" vertical="center"/>
    </xf>
    <xf numFmtId="164" fontId="20" fillId="21" borderId="20" xfId="0" applyNumberFormat="1" applyFont="1" applyFill="1" applyBorder="1" applyAlignment="1">
      <alignment horizontal="center" vertical="center"/>
    </xf>
    <xf numFmtId="165" fontId="20" fillId="11" borderId="1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21" xfId="0" applyFont="1" applyBorder="1" applyAlignment="1">
      <alignment horizontal="center" wrapText="1"/>
    </xf>
    <xf numFmtId="0" fontId="20" fillId="0" borderId="23" xfId="0" applyFont="1" applyBorder="1" applyAlignment="1">
      <alignment horizontal="right" vertical="center" wrapText="1"/>
    </xf>
    <xf numFmtId="0" fontId="20" fillId="11" borderId="1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1" fillId="21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left" wrapText="1"/>
    </xf>
    <xf numFmtId="169" fontId="0" fillId="0" borderId="0" xfId="0" applyNumberFormat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5" fontId="20" fillId="22" borderId="14" xfId="0" applyNumberFormat="1" applyFont="1" applyFill="1" applyBorder="1" applyAlignment="1">
      <alignment horizontal="center" vertical="center"/>
    </xf>
    <xf numFmtId="164" fontId="20" fillId="21" borderId="15" xfId="0" applyNumberFormat="1" applyFont="1" applyFill="1" applyBorder="1" applyAlignment="1">
      <alignment horizontal="center" vertical="center"/>
    </xf>
    <xf numFmtId="166" fontId="21" fillId="23" borderId="25" xfId="0" applyNumberFormat="1" applyFont="1" applyFill="1" applyBorder="1" applyAlignment="1">
      <alignment horizontal="center" vertical="center"/>
    </xf>
    <xf numFmtId="167" fontId="20" fillId="23" borderId="25" xfId="0" applyNumberFormat="1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0" fontId="20" fillId="23" borderId="0" xfId="0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25" fillId="0" borderId="0" xfId="0" applyFont="1" applyAlignment="1">
      <alignment horizontal="right"/>
    </xf>
    <xf numFmtId="168" fontId="25" fillId="0" borderId="0" xfId="0" applyNumberFormat="1" applyFont="1" applyAlignment="1">
      <alignment horizontal="right"/>
    </xf>
    <xf numFmtId="164" fontId="21" fillId="11" borderId="14" xfId="0" applyNumberFormat="1" applyFont="1" applyFill="1" applyBorder="1" applyAlignment="1">
      <alignment vertical="center"/>
    </xf>
    <xf numFmtId="0" fontId="21" fillId="24" borderId="25" xfId="0" applyFont="1" applyFill="1" applyBorder="1" applyAlignment="1">
      <alignment horizontal="center"/>
    </xf>
    <xf numFmtId="0" fontId="20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66" fontId="21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0" fontId="20" fillId="0" borderId="2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165" fontId="20" fillId="11" borderId="15" xfId="0" applyNumberFormat="1" applyFont="1" applyFill="1" applyBorder="1" applyAlignment="1">
      <alignment horizontal="right" vertical="center"/>
    </xf>
    <xf numFmtId="0" fontId="20" fillId="11" borderId="29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165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23" fillId="0" borderId="27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 textRotation="60"/>
    </xf>
    <xf numFmtId="165" fontId="18" fillId="0" borderId="16" xfId="0" applyNumberFormat="1" applyFont="1" applyBorder="1"/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164" fontId="21" fillId="0" borderId="25" xfId="0" applyNumberFormat="1" applyFont="1" applyBorder="1" applyAlignment="1">
      <alignment horizontal="center" vertical="center"/>
    </xf>
    <xf numFmtId="165" fontId="21" fillId="11" borderId="25" xfId="0" applyNumberFormat="1" applyFont="1" applyFill="1" applyBorder="1" applyAlignment="1">
      <alignment horizontal="center" vertical="center"/>
    </xf>
    <xf numFmtId="166" fontId="21" fillId="0" borderId="25" xfId="0" applyNumberFormat="1" applyFont="1" applyBorder="1" applyAlignment="1">
      <alignment horizontal="center" vertical="center"/>
    </xf>
    <xf numFmtId="165" fontId="29" fillId="11" borderId="25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center" vertical="center"/>
    </xf>
    <xf numFmtId="165" fontId="29" fillId="11" borderId="31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center"/>
    </xf>
    <xf numFmtId="165" fontId="21" fillId="0" borderId="31" xfId="0" applyNumberFormat="1" applyFont="1" applyBorder="1" applyAlignment="1">
      <alignment horizontal="center" vertical="center"/>
    </xf>
    <xf numFmtId="0" fontId="20" fillId="11" borderId="32" xfId="0" applyFont="1" applyFill="1" applyBorder="1" applyAlignment="1">
      <alignment vertical="center"/>
    </xf>
    <xf numFmtId="0" fontId="20" fillId="11" borderId="33" xfId="0" applyFont="1" applyFill="1" applyBorder="1" applyAlignment="1">
      <alignment horizontal="center" vertical="center"/>
    </xf>
    <xf numFmtId="0" fontId="20" fillId="21" borderId="33" xfId="0" applyFont="1" applyFill="1" applyBorder="1" applyAlignment="1">
      <alignment horizontal="center" vertical="center"/>
    </xf>
    <xf numFmtId="164" fontId="20" fillId="21" borderId="34" xfId="0" applyNumberFormat="1" applyFont="1" applyFill="1" applyBorder="1" applyAlignment="1">
      <alignment horizontal="center" vertical="center"/>
    </xf>
    <xf numFmtId="164" fontId="20" fillId="21" borderId="3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4" fontId="20" fillId="0" borderId="37" xfId="0" applyNumberFormat="1" applyFont="1" applyBorder="1" applyAlignment="1">
      <alignment horizontal="right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left" vertical="center"/>
    </xf>
    <xf numFmtId="0" fontId="20" fillId="0" borderId="40" xfId="0" applyFont="1" applyBorder="1" applyAlignment="1">
      <alignment horizontal="center" vertical="center" wrapText="1"/>
    </xf>
    <xf numFmtId="165" fontId="21" fillId="17" borderId="41" xfId="0" applyNumberFormat="1" applyFont="1" applyFill="1" applyBorder="1" applyAlignment="1">
      <alignment horizontal="right" vertical="center"/>
    </xf>
    <xf numFmtId="165" fontId="20" fillId="11" borderId="42" xfId="0" applyNumberFormat="1" applyFont="1" applyFill="1" applyBorder="1" applyAlignment="1">
      <alignment vertical="center"/>
    </xf>
    <xf numFmtId="165" fontId="21" fillId="17" borderId="43" xfId="0" applyNumberFormat="1" applyFont="1" applyFill="1" applyBorder="1" applyAlignment="1">
      <alignment horizontal="right" vertical="center"/>
    </xf>
    <xf numFmtId="165" fontId="21" fillId="17" borderId="39" xfId="0" applyNumberFormat="1" applyFont="1" applyFill="1" applyBorder="1" applyAlignment="1">
      <alignment horizontal="right" vertical="center"/>
    </xf>
    <xf numFmtId="0" fontId="21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23" borderId="25" xfId="0" applyFont="1" applyFill="1" applyBorder="1" applyAlignment="1">
      <alignment horizontal="left" vertical="center"/>
    </xf>
    <xf numFmtId="0" fontId="21" fillId="23" borderId="2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20" fillId="11" borderId="4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textRotation="60"/>
    </xf>
    <xf numFmtId="0" fontId="20" fillId="0" borderId="36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4" fontId="20" fillId="0" borderId="38" xfId="0" applyNumberFormat="1" applyFont="1" applyBorder="1" applyAlignment="1">
      <alignment horizontal="center"/>
    </xf>
    <xf numFmtId="14" fontId="20" fillId="0" borderId="38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20884"/>
      <rgbColor rgb="0000FFFF"/>
      <rgbColor rgb="00800000"/>
      <rgbColor rgb="00006411"/>
      <rgbColor rgb="00000080"/>
      <rgbColor rgb="0090713A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209549</xdr:colOff>
      <xdr:row>0</xdr:row>
      <xdr:rowOff>60696</xdr:rowOff>
    </xdr:from>
    <xdr:to>
      <xdr:col>8</xdr:col>
      <xdr:colOff>1297872</xdr:colOff>
      <xdr:row>4</xdr:row>
      <xdr:rowOff>116542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4BBA4-5C95-4378-A096-359DEE70F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7677149" y="60696"/>
          <a:ext cx="1321405" cy="773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4F8D-A55D-4FEF-AC98-F14135CB8FB1}">
  <sheetPr>
    <tabColor theme="3"/>
    <pageSetUpPr fitToPage="1"/>
  </sheetPr>
  <dimension ref="A1:I89"/>
  <sheetViews>
    <sheetView showGridLines="0" tabSelected="1" zoomScale="85" zoomScaleNormal="85" workbookViewId="0">
      <selection activeCell="K5" sqref="K5"/>
    </sheetView>
  </sheetViews>
  <sheetFormatPr defaultColWidth="8.88671875" defaultRowHeight="13.2" x14ac:dyDescent="0.25"/>
  <cols>
    <col min="1" max="1" width="26" customWidth="1"/>
    <col min="2" max="2" width="22.33203125" customWidth="1"/>
    <col min="3" max="3" width="13.109375" customWidth="1"/>
    <col min="4" max="4" width="11.33203125" customWidth="1"/>
    <col min="5" max="5" width="10.44140625" style="75" customWidth="1"/>
    <col min="6" max="6" width="12.5546875" customWidth="1"/>
    <col min="7" max="7" width="13.109375" customWidth="1"/>
    <col min="8" max="8" width="3.33203125" customWidth="1"/>
    <col min="9" max="9" width="18.88671875" customWidth="1"/>
    <col min="252" max="252" width="22.44140625" customWidth="1"/>
    <col min="253" max="253" width="22.33203125" customWidth="1"/>
    <col min="254" max="254" width="13.109375" customWidth="1"/>
    <col min="255" max="255" width="11.33203125" customWidth="1"/>
    <col min="256" max="256" width="10.44140625" customWidth="1"/>
    <col min="257" max="257" width="11.33203125" customWidth="1"/>
    <col min="258" max="258" width="16.6640625" customWidth="1"/>
    <col min="259" max="259" width="13.109375" customWidth="1"/>
    <col min="260" max="260" width="3.33203125" customWidth="1"/>
    <col min="261" max="261" width="18.88671875" customWidth="1"/>
    <col min="508" max="508" width="22.44140625" customWidth="1"/>
    <col min="509" max="509" width="22.33203125" customWidth="1"/>
    <col min="510" max="510" width="13.109375" customWidth="1"/>
    <col min="511" max="511" width="11.33203125" customWidth="1"/>
    <col min="512" max="512" width="10.44140625" customWidth="1"/>
    <col min="513" max="513" width="11.33203125" customWidth="1"/>
    <col min="514" max="514" width="16.6640625" customWidth="1"/>
    <col min="515" max="515" width="13.109375" customWidth="1"/>
    <col min="516" max="516" width="3.33203125" customWidth="1"/>
    <col min="517" max="517" width="18.88671875" customWidth="1"/>
    <col min="764" max="764" width="22.44140625" customWidth="1"/>
    <col min="765" max="765" width="22.33203125" customWidth="1"/>
    <col min="766" max="766" width="13.109375" customWidth="1"/>
    <col min="767" max="767" width="11.33203125" customWidth="1"/>
    <col min="768" max="768" width="10.44140625" customWidth="1"/>
    <col min="769" max="769" width="11.33203125" customWidth="1"/>
    <col min="770" max="770" width="16.6640625" customWidth="1"/>
    <col min="771" max="771" width="13.109375" customWidth="1"/>
    <col min="772" max="772" width="3.33203125" customWidth="1"/>
    <col min="773" max="773" width="18.88671875" customWidth="1"/>
    <col min="1020" max="1020" width="22.44140625" customWidth="1"/>
    <col min="1021" max="1021" width="22.33203125" customWidth="1"/>
    <col min="1022" max="1022" width="13.109375" customWidth="1"/>
    <col min="1023" max="1023" width="11.33203125" customWidth="1"/>
    <col min="1024" max="1024" width="10.44140625" customWidth="1"/>
    <col min="1025" max="1025" width="11.33203125" customWidth="1"/>
    <col min="1026" max="1026" width="16.6640625" customWidth="1"/>
    <col min="1027" max="1027" width="13.109375" customWidth="1"/>
    <col min="1028" max="1028" width="3.33203125" customWidth="1"/>
    <col min="1029" max="1029" width="18.88671875" customWidth="1"/>
    <col min="1276" max="1276" width="22.44140625" customWidth="1"/>
    <col min="1277" max="1277" width="22.33203125" customWidth="1"/>
    <col min="1278" max="1278" width="13.109375" customWidth="1"/>
    <col min="1279" max="1279" width="11.33203125" customWidth="1"/>
    <col min="1280" max="1280" width="10.44140625" customWidth="1"/>
    <col min="1281" max="1281" width="11.33203125" customWidth="1"/>
    <col min="1282" max="1282" width="16.6640625" customWidth="1"/>
    <col min="1283" max="1283" width="13.109375" customWidth="1"/>
    <col min="1284" max="1284" width="3.33203125" customWidth="1"/>
    <col min="1285" max="1285" width="18.88671875" customWidth="1"/>
    <col min="1532" max="1532" width="22.44140625" customWidth="1"/>
    <col min="1533" max="1533" width="22.33203125" customWidth="1"/>
    <col min="1534" max="1534" width="13.109375" customWidth="1"/>
    <col min="1535" max="1535" width="11.33203125" customWidth="1"/>
    <col min="1536" max="1536" width="10.44140625" customWidth="1"/>
    <col min="1537" max="1537" width="11.33203125" customWidth="1"/>
    <col min="1538" max="1538" width="16.6640625" customWidth="1"/>
    <col min="1539" max="1539" width="13.109375" customWidth="1"/>
    <col min="1540" max="1540" width="3.33203125" customWidth="1"/>
    <col min="1541" max="1541" width="18.88671875" customWidth="1"/>
    <col min="1788" max="1788" width="22.44140625" customWidth="1"/>
    <col min="1789" max="1789" width="22.33203125" customWidth="1"/>
    <col min="1790" max="1790" width="13.109375" customWidth="1"/>
    <col min="1791" max="1791" width="11.33203125" customWidth="1"/>
    <col min="1792" max="1792" width="10.44140625" customWidth="1"/>
    <col min="1793" max="1793" width="11.33203125" customWidth="1"/>
    <col min="1794" max="1794" width="16.6640625" customWidth="1"/>
    <col min="1795" max="1795" width="13.109375" customWidth="1"/>
    <col min="1796" max="1796" width="3.33203125" customWidth="1"/>
    <col min="1797" max="1797" width="18.88671875" customWidth="1"/>
    <col min="2044" max="2044" width="22.44140625" customWidth="1"/>
    <col min="2045" max="2045" width="22.33203125" customWidth="1"/>
    <col min="2046" max="2046" width="13.109375" customWidth="1"/>
    <col min="2047" max="2047" width="11.33203125" customWidth="1"/>
    <col min="2048" max="2048" width="10.44140625" customWidth="1"/>
    <col min="2049" max="2049" width="11.33203125" customWidth="1"/>
    <col min="2050" max="2050" width="16.6640625" customWidth="1"/>
    <col min="2051" max="2051" width="13.109375" customWidth="1"/>
    <col min="2052" max="2052" width="3.33203125" customWidth="1"/>
    <col min="2053" max="2053" width="18.88671875" customWidth="1"/>
    <col min="2300" max="2300" width="22.44140625" customWidth="1"/>
    <col min="2301" max="2301" width="22.33203125" customWidth="1"/>
    <col min="2302" max="2302" width="13.109375" customWidth="1"/>
    <col min="2303" max="2303" width="11.33203125" customWidth="1"/>
    <col min="2304" max="2304" width="10.44140625" customWidth="1"/>
    <col min="2305" max="2305" width="11.33203125" customWidth="1"/>
    <col min="2306" max="2306" width="16.6640625" customWidth="1"/>
    <col min="2307" max="2307" width="13.109375" customWidth="1"/>
    <col min="2308" max="2308" width="3.33203125" customWidth="1"/>
    <col min="2309" max="2309" width="18.88671875" customWidth="1"/>
    <col min="2556" max="2556" width="22.44140625" customWidth="1"/>
    <col min="2557" max="2557" width="22.33203125" customWidth="1"/>
    <col min="2558" max="2558" width="13.109375" customWidth="1"/>
    <col min="2559" max="2559" width="11.33203125" customWidth="1"/>
    <col min="2560" max="2560" width="10.44140625" customWidth="1"/>
    <col min="2561" max="2561" width="11.33203125" customWidth="1"/>
    <col min="2562" max="2562" width="16.6640625" customWidth="1"/>
    <col min="2563" max="2563" width="13.109375" customWidth="1"/>
    <col min="2564" max="2564" width="3.33203125" customWidth="1"/>
    <col min="2565" max="2565" width="18.88671875" customWidth="1"/>
    <col min="2812" max="2812" width="22.44140625" customWidth="1"/>
    <col min="2813" max="2813" width="22.33203125" customWidth="1"/>
    <col min="2814" max="2814" width="13.109375" customWidth="1"/>
    <col min="2815" max="2815" width="11.33203125" customWidth="1"/>
    <col min="2816" max="2816" width="10.44140625" customWidth="1"/>
    <col min="2817" max="2817" width="11.33203125" customWidth="1"/>
    <col min="2818" max="2818" width="16.6640625" customWidth="1"/>
    <col min="2819" max="2819" width="13.109375" customWidth="1"/>
    <col min="2820" max="2820" width="3.33203125" customWidth="1"/>
    <col min="2821" max="2821" width="18.88671875" customWidth="1"/>
    <col min="3068" max="3068" width="22.44140625" customWidth="1"/>
    <col min="3069" max="3069" width="22.33203125" customWidth="1"/>
    <col min="3070" max="3070" width="13.109375" customWidth="1"/>
    <col min="3071" max="3071" width="11.33203125" customWidth="1"/>
    <col min="3072" max="3072" width="10.44140625" customWidth="1"/>
    <col min="3073" max="3073" width="11.33203125" customWidth="1"/>
    <col min="3074" max="3074" width="16.6640625" customWidth="1"/>
    <col min="3075" max="3075" width="13.109375" customWidth="1"/>
    <col min="3076" max="3076" width="3.33203125" customWidth="1"/>
    <col min="3077" max="3077" width="18.88671875" customWidth="1"/>
    <col min="3324" max="3324" width="22.44140625" customWidth="1"/>
    <col min="3325" max="3325" width="22.33203125" customWidth="1"/>
    <col min="3326" max="3326" width="13.109375" customWidth="1"/>
    <col min="3327" max="3327" width="11.33203125" customWidth="1"/>
    <col min="3328" max="3328" width="10.44140625" customWidth="1"/>
    <col min="3329" max="3329" width="11.33203125" customWidth="1"/>
    <col min="3330" max="3330" width="16.6640625" customWidth="1"/>
    <col min="3331" max="3331" width="13.109375" customWidth="1"/>
    <col min="3332" max="3332" width="3.33203125" customWidth="1"/>
    <col min="3333" max="3333" width="18.88671875" customWidth="1"/>
    <col min="3580" max="3580" width="22.44140625" customWidth="1"/>
    <col min="3581" max="3581" width="22.33203125" customWidth="1"/>
    <col min="3582" max="3582" width="13.109375" customWidth="1"/>
    <col min="3583" max="3583" width="11.33203125" customWidth="1"/>
    <col min="3584" max="3584" width="10.44140625" customWidth="1"/>
    <col min="3585" max="3585" width="11.33203125" customWidth="1"/>
    <col min="3586" max="3586" width="16.6640625" customWidth="1"/>
    <col min="3587" max="3587" width="13.109375" customWidth="1"/>
    <col min="3588" max="3588" width="3.33203125" customWidth="1"/>
    <col min="3589" max="3589" width="18.88671875" customWidth="1"/>
    <col min="3836" max="3836" width="22.44140625" customWidth="1"/>
    <col min="3837" max="3837" width="22.33203125" customWidth="1"/>
    <col min="3838" max="3838" width="13.109375" customWidth="1"/>
    <col min="3839" max="3839" width="11.33203125" customWidth="1"/>
    <col min="3840" max="3840" width="10.44140625" customWidth="1"/>
    <col min="3841" max="3841" width="11.33203125" customWidth="1"/>
    <col min="3842" max="3842" width="16.6640625" customWidth="1"/>
    <col min="3843" max="3843" width="13.109375" customWidth="1"/>
    <col min="3844" max="3844" width="3.33203125" customWidth="1"/>
    <col min="3845" max="3845" width="18.88671875" customWidth="1"/>
    <col min="4092" max="4092" width="22.44140625" customWidth="1"/>
    <col min="4093" max="4093" width="22.33203125" customWidth="1"/>
    <col min="4094" max="4094" width="13.109375" customWidth="1"/>
    <col min="4095" max="4095" width="11.33203125" customWidth="1"/>
    <col min="4096" max="4096" width="10.44140625" customWidth="1"/>
    <col min="4097" max="4097" width="11.33203125" customWidth="1"/>
    <col min="4098" max="4098" width="16.6640625" customWidth="1"/>
    <col min="4099" max="4099" width="13.109375" customWidth="1"/>
    <col min="4100" max="4100" width="3.33203125" customWidth="1"/>
    <col min="4101" max="4101" width="18.88671875" customWidth="1"/>
    <col min="4348" max="4348" width="22.44140625" customWidth="1"/>
    <col min="4349" max="4349" width="22.33203125" customWidth="1"/>
    <col min="4350" max="4350" width="13.109375" customWidth="1"/>
    <col min="4351" max="4351" width="11.33203125" customWidth="1"/>
    <col min="4352" max="4352" width="10.44140625" customWidth="1"/>
    <col min="4353" max="4353" width="11.33203125" customWidth="1"/>
    <col min="4354" max="4354" width="16.6640625" customWidth="1"/>
    <col min="4355" max="4355" width="13.109375" customWidth="1"/>
    <col min="4356" max="4356" width="3.33203125" customWidth="1"/>
    <col min="4357" max="4357" width="18.88671875" customWidth="1"/>
    <col min="4604" max="4604" width="22.44140625" customWidth="1"/>
    <col min="4605" max="4605" width="22.33203125" customWidth="1"/>
    <col min="4606" max="4606" width="13.109375" customWidth="1"/>
    <col min="4607" max="4607" width="11.33203125" customWidth="1"/>
    <col min="4608" max="4608" width="10.44140625" customWidth="1"/>
    <col min="4609" max="4609" width="11.33203125" customWidth="1"/>
    <col min="4610" max="4610" width="16.6640625" customWidth="1"/>
    <col min="4611" max="4611" width="13.109375" customWidth="1"/>
    <col min="4612" max="4612" width="3.33203125" customWidth="1"/>
    <col min="4613" max="4613" width="18.88671875" customWidth="1"/>
    <col min="4860" max="4860" width="22.44140625" customWidth="1"/>
    <col min="4861" max="4861" width="22.33203125" customWidth="1"/>
    <col min="4862" max="4862" width="13.109375" customWidth="1"/>
    <col min="4863" max="4863" width="11.33203125" customWidth="1"/>
    <col min="4864" max="4864" width="10.44140625" customWidth="1"/>
    <col min="4865" max="4865" width="11.33203125" customWidth="1"/>
    <col min="4866" max="4866" width="16.6640625" customWidth="1"/>
    <col min="4867" max="4867" width="13.109375" customWidth="1"/>
    <col min="4868" max="4868" width="3.33203125" customWidth="1"/>
    <col min="4869" max="4869" width="18.88671875" customWidth="1"/>
    <col min="5116" max="5116" width="22.44140625" customWidth="1"/>
    <col min="5117" max="5117" width="22.33203125" customWidth="1"/>
    <col min="5118" max="5118" width="13.109375" customWidth="1"/>
    <col min="5119" max="5119" width="11.33203125" customWidth="1"/>
    <col min="5120" max="5120" width="10.44140625" customWidth="1"/>
    <col min="5121" max="5121" width="11.33203125" customWidth="1"/>
    <col min="5122" max="5122" width="16.6640625" customWidth="1"/>
    <col min="5123" max="5123" width="13.109375" customWidth="1"/>
    <col min="5124" max="5124" width="3.33203125" customWidth="1"/>
    <col min="5125" max="5125" width="18.88671875" customWidth="1"/>
    <col min="5372" max="5372" width="22.44140625" customWidth="1"/>
    <col min="5373" max="5373" width="22.33203125" customWidth="1"/>
    <col min="5374" max="5374" width="13.109375" customWidth="1"/>
    <col min="5375" max="5375" width="11.33203125" customWidth="1"/>
    <col min="5376" max="5376" width="10.44140625" customWidth="1"/>
    <col min="5377" max="5377" width="11.33203125" customWidth="1"/>
    <col min="5378" max="5378" width="16.6640625" customWidth="1"/>
    <col min="5379" max="5379" width="13.109375" customWidth="1"/>
    <col min="5380" max="5380" width="3.33203125" customWidth="1"/>
    <col min="5381" max="5381" width="18.88671875" customWidth="1"/>
    <col min="5628" max="5628" width="22.44140625" customWidth="1"/>
    <col min="5629" max="5629" width="22.33203125" customWidth="1"/>
    <col min="5630" max="5630" width="13.109375" customWidth="1"/>
    <col min="5631" max="5631" width="11.33203125" customWidth="1"/>
    <col min="5632" max="5632" width="10.44140625" customWidth="1"/>
    <col min="5633" max="5633" width="11.33203125" customWidth="1"/>
    <col min="5634" max="5634" width="16.6640625" customWidth="1"/>
    <col min="5635" max="5635" width="13.109375" customWidth="1"/>
    <col min="5636" max="5636" width="3.33203125" customWidth="1"/>
    <col min="5637" max="5637" width="18.88671875" customWidth="1"/>
    <col min="5884" max="5884" width="22.44140625" customWidth="1"/>
    <col min="5885" max="5885" width="22.33203125" customWidth="1"/>
    <col min="5886" max="5886" width="13.109375" customWidth="1"/>
    <col min="5887" max="5887" width="11.33203125" customWidth="1"/>
    <col min="5888" max="5888" width="10.44140625" customWidth="1"/>
    <col min="5889" max="5889" width="11.33203125" customWidth="1"/>
    <col min="5890" max="5890" width="16.6640625" customWidth="1"/>
    <col min="5891" max="5891" width="13.109375" customWidth="1"/>
    <col min="5892" max="5892" width="3.33203125" customWidth="1"/>
    <col min="5893" max="5893" width="18.88671875" customWidth="1"/>
    <col min="6140" max="6140" width="22.44140625" customWidth="1"/>
    <col min="6141" max="6141" width="22.33203125" customWidth="1"/>
    <col min="6142" max="6142" width="13.109375" customWidth="1"/>
    <col min="6143" max="6143" width="11.33203125" customWidth="1"/>
    <col min="6144" max="6144" width="10.44140625" customWidth="1"/>
    <col min="6145" max="6145" width="11.33203125" customWidth="1"/>
    <col min="6146" max="6146" width="16.6640625" customWidth="1"/>
    <col min="6147" max="6147" width="13.109375" customWidth="1"/>
    <col min="6148" max="6148" width="3.33203125" customWidth="1"/>
    <col min="6149" max="6149" width="18.88671875" customWidth="1"/>
    <col min="6396" max="6396" width="22.44140625" customWidth="1"/>
    <col min="6397" max="6397" width="22.33203125" customWidth="1"/>
    <col min="6398" max="6398" width="13.109375" customWidth="1"/>
    <col min="6399" max="6399" width="11.33203125" customWidth="1"/>
    <col min="6400" max="6400" width="10.44140625" customWidth="1"/>
    <col min="6401" max="6401" width="11.33203125" customWidth="1"/>
    <col min="6402" max="6402" width="16.6640625" customWidth="1"/>
    <col min="6403" max="6403" width="13.109375" customWidth="1"/>
    <col min="6404" max="6404" width="3.33203125" customWidth="1"/>
    <col min="6405" max="6405" width="18.88671875" customWidth="1"/>
    <col min="6652" max="6652" width="22.44140625" customWidth="1"/>
    <col min="6653" max="6653" width="22.33203125" customWidth="1"/>
    <col min="6654" max="6654" width="13.109375" customWidth="1"/>
    <col min="6655" max="6655" width="11.33203125" customWidth="1"/>
    <col min="6656" max="6656" width="10.44140625" customWidth="1"/>
    <col min="6657" max="6657" width="11.33203125" customWidth="1"/>
    <col min="6658" max="6658" width="16.6640625" customWidth="1"/>
    <col min="6659" max="6659" width="13.109375" customWidth="1"/>
    <col min="6660" max="6660" width="3.33203125" customWidth="1"/>
    <col min="6661" max="6661" width="18.88671875" customWidth="1"/>
    <col min="6908" max="6908" width="22.44140625" customWidth="1"/>
    <col min="6909" max="6909" width="22.33203125" customWidth="1"/>
    <col min="6910" max="6910" width="13.109375" customWidth="1"/>
    <col min="6911" max="6911" width="11.33203125" customWidth="1"/>
    <col min="6912" max="6912" width="10.44140625" customWidth="1"/>
    <col min="6913" max="6913" width="11.33203125" customWidth="1"/>
    <col min="6914" max="6914" width="16.6640625" customWidth="1"/>
    <col min="6915" max="6915" width="13.109375" customWidth="1"/>
    <col min="6916" max="6916" width="3.33203125" customWidth="1"/>
    <col min="6917" max="6917" width="18.88671875" customWidth="1"/>
    <col min="7164" max="7164" width="22.44140625" customWidth="1"/>
    <col min="7165" max="7165" width="22.33203125" customWidth="1"/>
    <col min="7166" max="7166" width="13.109375" customWidth="1"/>
    <col min="7167" max="7167" width="11.33203125" customWidth="1"/>
    <col min="7168" max="7168" width="10.44140625" customWidth="1"/>
    <col min="7169" max="7169" width="11.33203125" customWidth="1"/>
    <col min="7170" max="7170" width="16.6640625" customWidth="1"/>
    <col min="7171" max="7171" width="13.109375" customWidth="1"/>
    <col min="7172" max="7172" width="3.33203125" customWidth="1"/>
    <col min="7173" max="7173" width="18.88671875" customWidth="1"/>
    <col min="7420" max="7420" width="22.44140625" customWidth="1"/>
    <col min="7421" max="7421" width="22.33203125" customWidth="1"/>
    <col min="7422" max="7422" width="13.109375" customWidth="1"/>
    <col min="7423" max="7423" width="11.33203125" customWidth="1"/>
    <col min="7424" max="7424" width="10.44140625" customWidth="1"/>
    <col min="7425" max="7425" width="11.33203125" customWidth="1"/>
    <col min="7426" max="7426" width="16.6640625" customWidth="1"/>
    <col min="7427" max="7427" width="13.109375" customWidth="1"/>
    <col min="7428" max="7428" width="3.33203125" customWidth="1"/>
    <col min="7429" max="7429" width="18.88671875" customWidth="1"/>
    <col min="7676" max="7676" width="22.44140625" customWidth="1"/>
    <col min="7677" max="7677" width="22.33203125" customWidth="1"/>
    <col min="7678" max="7678" width="13.109375" customWidth="1"/>
    <col min="7679" max="7679" width="11.33203125" customWidth="1"/>
    <col min="7680" max="7680" width="10.44140625" customWidth="1"/>
    <col min="7681" max="7681" width="11.33203125" customWidth="1"/>
    <col min="7682" max="7682" width="16.6640625" customWidth="1"/>
    <col min="7683" max="7683" width="13.109375" customWidth="1"/>
    <col min="7684" max="7684" width="3.33203125" customWidth="1"/>
    <col min="7685" max="7685" width="18.88671875" customWidth="1"/>
    <col min="7932" max="7932" width="22.44140625" customWidth="1"/>
    <col min="7933" max="7933" width="22.33203125" customWidth="1"/>
    <col min="7934" max="7934" width="13.109375" customWidth="1"/>
    <col min="7935" max="7935" width="11.33203125" customWidth="1"/>
    <col min="7936" max="7936" width="10.44140625" customWidth="1"/>
    <col min="7937" max="7937" width="11.33203125" customWidth="1"/>
    <col min="7938" max="7938" width="16.6640625" customWidth="1"/>
    <col min="7939" max="7939" width="13.109375" customWidth="1"/>
    <col min="7940" max="7940" width="3.33203125" customWidth="1"/>
    <col min="7941" max="7941" width="18.88671875" customWidth="1"/>
    <col min="8188" max="8188" width="22.44140625" customWidth="1"/>
    <col min="8189" max="8189" width="22.33203125" customWidth="1"/>
    <col min="8190" max="8190" width="13.109375" customWidth="1"/>
    <col min="8191" max="8191" width="11.33203125" customWidth="1"/>
    <col min="8192" max="8192" width="10.44140625" customWidth="1"/>
    <col min="8193" max="8193" width="11.33203125" customWidth="1"/>
    <col min="8194" max="8194" width="16.6640625" customWidth="1"/>
    <col min="8195" max="8195" width="13.109375" customWidth="1"/>
    <col min="8196" max="8196" width="3.33203125" customWidth="1"/>
    <col min="8197" max="8197" width="18.88671875" customWidth="1"/>
    <col min="8444" max="8444" width="22.44140625" customWidth="1"/>
    <col min="8445" max="8445" width="22.33203125" customWidth="1"/>
    <col min="8446" max="8446" width="13.109375" customWidth="1"/>
    <col min="8447" max="8447" width="11.33203125" customWidth="1"/>
    <col min="8448" max="8448" width="10.44140625" customWidth="1"/>
    <col min="8449" max="8449" width="11.33203125" customWidth="1"/>
    <col min="8450" max="8450" width="16.6640625" customWidth="1"/>
    <col min="8451" max="8451" width="13.109375" customWidth="1"/>
    <col min="8452" max="8452" width="3.33203125" customWidth="1"/>
    <col min="8453" max="8453" width="18.88671875" customWidth="1"/>
    <col min="8700" max="8700" width="22.44140625" customWidth="1"/>
    <col min="8701" max="8701" width="22.33203125" customWidth="1"/>
    <col min="8702" max="8702" width="13.109375" customWidth="1"/>
    <col min="8703" max="8703" width="11.33203125" customWidth="1"/>
    <col min="8704" max="8704" width="10.44140625" customWidth="1"/>
    <col min="8705" max="8705" width="11.33203125" customWidth="1"/>
    <col min="8706" max="8706" width="16.6640625" customWidth="1"/>
    <col min="8707" max="8707" width="13.109375" customWidth="1"/>
    <col min="8708" max="8708" width="3.33203125" customWidth="1"/>
    <col min="8709" max="8709" width="18.88671875" customWidth="1"/>
    <col min="8956" max="8956" width="22.44140625" customWidth="1"/>
    <col min="8957" max="8957" width="22.33203125" customWidth="1"/>
    <col min="8958" max="8958" width="13.109375" customWidth="1"/>
    <col min="8959" max="8959" width="11.33203125" customWidth="1"/>
    <col min="8960" max="8960" width="10.44140625" customWidth="1"/>
    <col min="8961" max="8961" width="11.33203125" customWidth="1"/>
    <col min="8962" max="8962" width="16.6640625" customWidth="1"/>
    <col min="8963" max="8963" width="13.109375" customWidth="1"/>
    <col min="8964" max="8964" width="3.33203125" customWidth="1"/>
    <col min="8965" max="8965" width="18.88671875" customWidth="1"/>
    <col min="9212" max="9212" width="22.44140625" customWidth="1"/>
    <col min="9213" max="9213" width="22.33203125" customWidth="1"/>
    <col min="9214" max="9214" width="13.109375" customWidth="1"/>
    <col min="9215" max="9215" width="11.33203125" customWidth="1"/>
    <col min="9216" max="9216" width="10.44140625" customWidth="1"/>
    <col min="9217" max="9217" width="11.33203125" customWidth="1"/>
    <col min="9218" max="9218" width="16.6640625" customWidth="1"/>
    <col min="9219" max="9219" width="13.109375" customWidth="1"/>
    <col min="9220" max="9220" width="3.33203125" customWidth="1"/>
    <col min="9221" max="9221" width="18.88671875" customWidth="1"/>
    <col min="9468" max="9468" width="22.44140625" customWidth="1"/>
    <col min="9469" max="9469" width="22.33203125" customWidth="1"/>
    <col min="9470" max="9470" width="13.109375" customWidth="1"/>
    <col min="9471" max="9471" width="11.33203125" customWidth="1"/>
    <col min="9472" max="9472" width="10.44140625" customWidth="1"/>
    <col min="9473" max="9473" width="11.33203125" customWidth="1"/>
    <col min="9474" max="9474" width="16.6640625" customWidth="1"/>
    <col min="9475" max="9475" width="13.109375" customWidth="1"/>
    <col min="9476" max="9476" width="3.33203125" customWidth="1"/>
    <col min="9477" max="9477" width="18.88671875" customWidth="1"/>
    <col min="9724" max="9724" width="22.44140625" customWidth="1"/>
    <col min="9725" max="9725" width="22.33203125" customWidth="1"/>
    <col min="9726" max="9726" width="13.109375" customWidth="1"/>
    <col min="9727" max="9727" width="11.33203125" customWidth="1"/>
    <col min="9728" max="9728" width="10.44140625" customWidth="1"/>
    <col min="9729" max="9729" width="11.33203125" customWidth="1"/>
    <col min="9730" max="9730" width="16.6640625" customWidth="1"/>
    <col min="9731" max="9731" width="13.109375" customWidth="1"/>
    <col min="9732" max="9732" width="3.33203125" customWidth="1"/>
    <col min="9733" max="9733" width="18.88671875" customWidth="1"/>
    <col min="9980" max="9980" width="22.44140625" customWidth="1"/>
    <col min="9981" max="9981" width="22.33203125" customWidth="1"/>
    <col min="9982" max="9982" width="13.109375" customWidth="1"/>
    <col min="9983" max="9983" width="11.33203125" customWidth="1"/>
    <col min="9984" max="9984" width="10.44140625" customWidth="1"/>
    <col min="9985" max="9985" width="11.33203125" customWidth="1"/>
    <col min="9986" max="9986" width="16.6640625" customWidth="1"/>
    <col min="9987" max="9987" width="13.109375" customWidth="1"/>
    <col min="9988" max="9988" width="3.33203125" customWidth="1"/>
    <col min="9989" max="9989" width="18.88671875" customWidth="1"/>
    <col min="10236" max="10236" width="22.44140625" customWidth="1"/>
    <col min="10237" max="10237" width="22.33203125" customWidth="1"/>
    <col min="10238" max="10238" width="13.109375" customWidth="1"/>
    <col min="10239" max="10239" width="11.33203125" customWidth="1"/>
    <col min="10240" max="10240" width="10.44140625" customWidth="1"/>
    <col min="10241" max="10241" width="11.33203125" customWidth="1"/>
    <col min="10242" max="10242" width="16.6640625" customWidth="1"/>
    <col min="10243" max="10243" width="13.109375" customWidth="1"/>
    <col min="10244" max="10244" width="3.33203125" customWidth="1"/>
    <col min="10245" max="10245" width="18.88671875" customWidth="1"/>
    <col min="10492" max="10492" width="22.44140625" customWidth="1"/>
    <col min="10493" max="10493" width="22.33203125" customWidth="1"/>
    <col min="10494" max="10494" width="13.109375" customWidth="1"/>
    <col min="10495" max="10495" width="11.33203125" customWidth="1"/>
    <col min="10496" max="10496" width="10.44140625" customWidth="1"/>
    <col min="10497" max="10497" width="11.33203125" customWidth="1"/>
    <col min="10498" max="10498" width="16.6640625" customWidth="1"/>
    <col min="10499" max="10499" width="13.109375" customWidth="1"/>
    <col min="10500" max="10500" width="3.33203125" customWidth="1"/>
    <col min="10501" max="10501" width="18.88671875" customWidth="1"/>
    <col min="10748" max="10748" width="22.44140625" customWidth="1"/>
    <col min="10749" max="10749" width="22.33203125" customWidth="1"/>
    <col min="10750" max="10750" width="13.109375" customWidth="1"/>
    <col min="10751" max="10751" width="11.33203125" customWidth="1"/>
    <col min="10752" max="10752" width="10.44140625" customWidth="1"/>
    <col min="10753" max="10753" width="11.33203125" customWidth="1"/>
    <col min="10754" max="10754" width="16.6640625" customWidth="1"/>
    <col min="10755" max="10755" width="13.109375" customWidth="1"/>
    <col min="10756" max="10756" width="3.33203125" customWidth="1"/>
    <col min="10757" max="10757" width="18.88671875" customWidth="1"/>
    <col min="11004" max="11004" width="22.44140625" customWidth="1"/>
    <col min="11005" max="11005" width="22.33203125" customWidth="1"/>
    <col min="11006" max="11006" width="13.109375" customWidth="1"/>
    <col min="11007" max="11007" width="11.33203125" customWidth="1"/>
    <col min="11008" max="11008" width="10.44140625" customWidth="1"/>
    <col min="11009" max="11009" width="11.33203125" customWidth="1"/>
    <col min="11010" max="11010" width="16.6640625" customWidth="1"/>
    <col min="11011" max="11011" width="13.109375" customWidth="1"/>
    <col min="11012" max="11012" width="3.33203125" customWidth="1"/>
    <col min="11013" max="11013" width="18.88671875" customWidth="1"/>
    <col min="11260" max="11260" width="22.44140625" customWidth="1"/>
    <col min="11261" max="11261" width="22.33203125" customWidth="1"/>
    <col min="11262" max="11262" width="13.109375" customWidth="1"/>
    <col min="11263" max="11263" width="11.33203125" customWidth="1"/>
    <col min="11264" max="11264" width="10.44140625" customWidth="1"/>
    <col min="11265" max="11265" width="11.33203125" customWidth="1"/>
    <col min="11266" max="11266" width="16.6640625" customWidth="1"/>
    <col min="11267" max="11267" width="13.109375" customWidth="1"/>
    <col min="11268" max="11268" width="3.33203125" customWidth="1"/>
    <col min="11269" max="11269" width="18.88671875" customWidth="1"/>
    <col min="11516" max="11516" width="22.44140625" customWidth="1"/>
    <col min="11517" max="11517" width="22.33203125" customWidth="1"/>
    <col min="11518" max="11518" width="13.109375" customWidth="1"/>
    <col min="11519" max="11519" width="11.33203125" customWidth="1"/>
    <col min="11520" max="11520" width="10.44140625" customWidth="1"/>
    <col min="11521" max="11521" width="11.33203125" customWidth="1"/>
    <col min="11522" max="11522" width="16.6640625" customWidth="1"/>
    <col min="11523" max="11523" width="13.109375" customWidth="1"/>
    <col min="11524" max="11524" width="3.33203125" customWidth="1"/>
    <col min="11525" max="11525" width="18.88671875" customWidth="1"/>
    <col min="11772" max="11772" width="22.44140625" customWidth="1"/>
    <col min="11773" max="11773" width="22.33203125" customWidth="1"/>
    <col min="11774" max="11774" width="13.109375" customWidth="1"/>
    <col min="11775" max="11775" width="11.33203125" customWidth="1"/>
    <col min="11776" max="11776" width="10.44140625" customWidth="1"/>
    <col min="11777" max="11777" width="11.33203125" customWidth="1"/>
    <col min="11778" max="11778" width="16.6640625" customWidth="1"/>
    <col min="11779" max="11779" width="13.109375" customWidth="1"/>
    <col min="11780" max="11780" width="3.33203125" customWidth="1"/>
    <col min="11781" max="11781" width="18.88671875" customWidth="1"/>
    <col min="12028" max="12028" width="22.44140625" customWidth="1"/>
    <col min="12029" max="12029" width="22.33203125" customWidth="1"/>
    <col min="12030" max="12030" width="13.109375" customWidth="1"/>
    <col min="12031" max="12031" width="11.33203125" customWidth="1"/>
    <col min="12032" max="12032" width="10.44140625" customWidth="1"/>
    <col min="12033" max="12033" width="11.33203125" customWidth="1"/>
    <col min="12034" max="12034" width="16.6640625" customWidth="1"/>
    <col min="12035" max="12035" width="13.109375" customWidth="1"/>
    <col min="12036" max="12036" width="3.33203125" customWidth="1"/>
    <col min="12037" max="12037" width="18.88671875" customWidth="1"/>
    <col min="12284" max="12284" width="22.44140625" customWidth="1"/>
    <col min="12285" max="12285" width="22.33203125" customWidth="1"/>
    <col min="12286" max="12286" width="13.109375" customWidth="1"/>
    <col min="12287" max="12287" width="11.33203125" customWidth="1"/>
    <col min="12288" max="12288" width="10.44140625" customWidth="1"/>
    <col min="12289" max="12289" width="11.33203125" customWidth="1"/>
    <col min="12290" max="12290" width="16.6640625" customWidth="1"/>
    <col min="12291" max="12291" width="13.109375" customWidth="1"/>
    <col min="12292" max="12292" width="3.33203125" customWidth="1"/>
    <col min="12293" max="12293" width="18.88671875" customWidth="1"/>
    <col min="12540" max="12540" width="22.44140625" customWidth="1"/>
    <col min="12541" max="12541" width="22.33203125" customWidth="1"/>
    <col min="12542" max="12542" width="13.109375" customWidth="1"/>
    <col min="12543" max="12543" width="11.33203125" customWidth="1"/>
    <col min="12544" max="12544" width="10.44140625" customWidth="1"/>
    <col min="12545" max="12545" width="11.33203125" customWidth="1"/>
    <col min="12546" max="12546" width="16.6640625" customWidth="1"/>
    <col min="12547" max="12547" width="13.109375" customWidth="1"/>
    <col min="12548" max="12548" width="3.33203125" customWidth="1"/>
    <col min="12549" max="12549" width="18.88671875" customWidth="1"/>
    <col min="12796" max="12796" width="22.44140625" customWidth="1"/>
    <col min="12797" max="12797" width="22.33203125" customWidth="1"/>
    <col min="12798" max="12798" width="13.109375" customWidth="1"/>
    <col min="12799" max="12799" width="11.33203125" customWidth="1"/>
    <col min="12800" max="12800" width="10.44140625" customWidth="1"/>
    <col min="12801" max="12801" width="11.33203125" customWidth="1"/>
    <col min="12802" max="12802" width="16.6640625" customWidth="1"/>
    <col min="12803" max="12803" width="13.109375" customWidth="1"/>
    <col min="12804" max="12804" width="3.33203125" customWidth="1"/>
    <col min="12805" max="12805" width="18.88671875" customWidth="1"/>
    <col min="13052" max="13052" width="22.44140625" customWidth="1"/>
    <col min="13053" max="13053" width="22.33203125" customWidth="1"/>
    <col min="13054" max="13054" width="13.109375" customWidth="1"/>
    <col min="13055" max="13055" width="11.33203125" customWidth="1"/>
    <col min="13056" max="13056" width="10.44140625" customWidth="1"/>
    <col min="13057" max="13057" width="11.33203125" customWidth="1"/>
    <col min="13058" max="13058" width="16.6640625" customWidth="1"/>
    <col min="13059" max="13059" width="13.109375" customWidth="1"/>
    <col min="13060" max="13060" width="3.33203125" customWidth="1"/>
    <col min="13061" max="13061" width="18.88671875" customWidth="1"/>
    <col min="13308" max="13308" width="22.44140625" customWidth="1"/>
    <col min="13309" max="13309" width="22.33203125" customWidth="1"/>
    <col min="13310" max="13310" width="13.109375" customWidth="1"/>
    <col min="13311" max="13311" width="11.33203125" customWidth="1"/>
    <col min="13312" max="13312" width="10.44140625" customWidth="1"/>
    <col min="13313" max="13313" width="11.33203125" customWidth="1"/>
    <col min="13314" max="13314" width="16.6640625" customWidth="1"/>
    <col min="13315" max="13315" width="13.109375" customWidth="1"/>
    <col min="13316" max="13316" width="3.33203125" customWidth="1"/>
    <col min="13317" max="13317" width="18.88671875" customWidth="1"/>
    <col min="13564" max="13564" width="22.44140625" customWidth="1"/>
    <col min="13565" max="13565" width="22.33203125" customWidth="1"/>
    <col min="13566" max="13566" width="13.109375" customWidth="1"/>
    <col min="13567" max="13567" width="11.33203125" customWidth="1"/>
    <col min="13568" max="13568" width="10.44140625" customWidth="1"/>
    <col min="13569" max="13569" width="11.33203125" customWidth="1"/>
    <col min="13570" max="13570" width="16.6640625" customWidth="1"/>
    <col min="13571" max="13571" width="13.109375" customWidth="1"/>
    <col min="13572" max="13572" width="3.33203125" customWidth="1"/>
    <col min="13573" max="13573" width="18.88671875" customWidth="1"/>
    <col min="13820" max="13820" width="22.44140625" customWidth="1"/>
    <col min="13821" max="13821" width="22.33203125" customWidth="1"/>
    <col min="13822" max="13822" width="13.109375" customWidth="1"/>
    <col min="13823" max="13823" width="11.33203125" customWidth="1"/>
    <col min="13824" max="13824" width="10.44140625" customWidth="1"/>
    <col min="13825" max="13825" width="11.33203125" customWidth="1"/>
    <col min="13826" max="13826" width="16.6640625" customWidth="1"/>
    <col min="13827" max="13827" width="13.109375" customWidth="1"/>
    <col min="13828" max="13828" width="3.33203125" customWidth="1"/>
    <col min="13829" max="13829" width="18.88671875" customWidth="1"/>
    <col min="14076" max="14076" width="22.44140625" customWidth="1"/>
    <col min="14077" max="14077" width="22.33203125" customWidth="1"/>
    <col min="14078" max="14078" width="13.109375" customWidth="1"/>
    <col min="14079" max="14079" width="11.33203125" customWidth="1"/>
    <col min="14080" max="14080" width="10.44140625" customWidth="1"/>
    <col min="14081" max="14081" width="11.33203125" customWidth="1"/>
    <col min="14082" max="14082" width="16.6640625" customWidth="1"/>
    <col min="14083" max="14083" width="13.109375" customWidth="1"/>
    <col min="14084" max="14084" width="3.33203125" customWidth="1"/>
    <col min="14085" max="14085" width="18.88671875" customWidth="1"/>
    <col min="14332" max="14332" width="22.44140625" customWidth="1"/>
    <col min="14333" max="14333" width="22.33203125" customWidth="1"/>
    <col min="14334" max="14334" width="13.109375" customWidth="1"/>
    <col min="14335" max="14335" width="11.33203125" customWidth="1"/>
    <col min="14336" max="14336" width="10.44140625" customWidth="1"/>
    <col min="14337" max="14337" width="11.33203125" customWidth="1"/>
    <col min="14338" max="14338" width="16.6640625" customWidth="1"/>
    <col min="14339" max="14339" width="13.109375" customWidth="1"/>
    <col min="14340" max="14340" width="3.33203125" customWidth="1"/>
    <col min="14341" max="14341" width="18.88671875" customWidth="1"/>
    <col min="14588" max="14588" width="22.44140625" customWidth="1"/>
    <col min="14589" max="14589" width="22.33203125" customWidth="1"/>
    <col min="14590" max="14590" width="13.109375" customWidth="1"/>
    <col min="14591" max="14591" width="11.33203125" customWidth="1"/>
    <col min="14592" max="14592" width="10.44140625" customWidth="1"/>
    <col min="14593" max="14593" width="11.33203125" customWidth="1"/>
    <col min="14594" max="14594" width="16.6640625" customWidth="1"/>
    <col min="14595" max="14595" width="13.109375" customWidth="1"/>
    <col min="14596" max="14596" width="3.33203125" customWidth="1"/>
    <col min="14597" max="14597" width="18.88671875" customWidth="1"/>
    <col min="14844" max="14844" width="22.44140625" customWidth="1"/>
    <col min="14845" max="14845" width="22.33203125" customWidth="1"/>
    <col min="14846" max="14846" width="13.109375" customWidth="1"/>
    <col min="14847" max="14847" width="11.33203125" customWidth="1"/>
    <col min="14848" max="14848" width="10.44140625" customWidth="1"/>
    <col min="14849" max="14849" width="11.33203125" customWidth="1"/>
    <col min="14850" max="14850" width="16.6640625" customWidth="1"/>
    <col min="14851" max="14851" width="13.109375" customWidth="1"/>
    <col min="14852" max="14852" width="3.33203125" customWidth="1"/>
    <col min="14853" max="14853" width="18.88671875" customWidth="1"/>
    <col min="15100" max="15100" width="22.44140625" customWidth="1"/>
    <col min="15101" max="15101" width="22.33203125" customWidth="1"/>
    <col min="15102" max="15102" width="13.109375" customWidth="1"/>
    <col min="15103" max="15103" width="11.33203125" customWidth="1"/>
    <col min="15104" max="15104" width="10.44140625" customWidth="1"/>
    <col min="15105" max="15105" width="11.33203125" customWidth="1"/>
    <col min="15106" max="15106" width="16.6640625" customWidth="1"/>
    <col min="15107" max="15107" width="13.109375" customWidth="1"/>
    <col min="15108" max="15108" width="3.33203125" customWidth="1"/>
    <col min="15109" max="15109" width="18.88671875" customWidth="1"/>
    <col min="15356" max="15356" width="22.44140625" customWidth="1"/>
    <col min="15357" max="15357" width="22.33203125" customWidth="1"/>
    <col min="15358" max="15358" width="13.109375" customWidth="1"/>
    <col min="15359" max="15359" width="11.33203125" customWidth="1"/>
    <col min="15360" max="15360" width="10.44140625" customWidth="1"/>
    <col min="15361" max="15361" width="11.33203125" customWidth="1"/>
    <col min="15362" max="15362" width="16.6640625" customWidth="1"/>
    <col min="15363" max="15363" width="13.109375" customWidth="1"/>
    <col min="15364" max="15364" width="3.33203125" customWidth="1"/>
    <col min="15365" max="15365" width="18.88671875" customWidth="1"/>
    <col min="15612" max="15612" width="22.44140625" customWidth="1"/>
    <col min="15613" max="15613" width="22.33203125" customWidth="1"/>
    <col min="15614" max="15614" width="13.109375" customWidth="1"/>
    <col min="15615" max="15615" width="11.33203125" customWidth="1"/>
    <col min="15616" max="15616" width="10.44140625" customWidth="1"/>
    <col min="15617" max="15617" width="11.33203125" customWidth="1"/>
    <col min="15618" max="15618" width="16.6640625" customWidth="1"/>
    <col min="15619" max="15619" width="13.109375" customWidth="1"/>
    <col min="15620" max="15620" width="3.33203125" customWidth="1"/>
    <col min="15621" max="15621" width="18.88671875" customWidth="1"/>
    <col min="15868" max="15868" width="22.44140625" customWidth="1"/>
    <col min="15869" max="15869" width="22.33203125" customWidth="1"/>
    <col min="15870" max="15870" width="13.109375" customWidth="1"/>
    <col min="15871" max="15871" width="11.33203125" customWidth="1"/>
    <col min="15872" max="15872" width="10.44140625" customWidth="1"/>
    <col min="15873" max="15873" width="11.33203125" customWidth="1"/>
    <col min="15874" max="15874" width="16.6640625" customWidth="1"/>
    <col min="15875" max="15875" width="13.109375" customWidth="1"/>
    <col min="15876" max="15876" width="3.33203125" customWidth="1"/>
    <col min="15877" max="15877" width="18.88671875" customWidth="1"/>
    <col min="16124" max="16124" width="22.44140625" customWidth="1"/>
    <col min="16125" max="16125" width="22.33203125" customWidth="1"/>
    <col min="16126" max="16126" width="13.109375" customWidth="1"/>
    <col min="16127" max="16127" width="11.33203125" customWidth="1"/>
    <col min="16128" max="16128" width="10.44140625" customWidth="1"/>
    <col min="16129" max="16129" width="11.33203125" customWidth="1"/>
    <col min="16130" max="16130" width="16.6640625" customWidth="1"/>
    <col min="16131" max="16131" width="13.109375" customWidth="1"/>
    <col min="16132" max="16132" width="3.33203125" customWidth="1"/>
    <col min="16133" max="16133" width="18.88671875" customWidth="1"/>
  </cols>
  <sheetData>
    <row r="1" spans="1:9" ht="22.8" x14ac:dyDescent="0.25">
      <c r="A1" s="154" t="s">
        <v>3</v>
      </c>
      <c r="B1" s="154"/>
      <c r="C1" s="154"/>
      <c r="D1" s="154"/>
      <c r="E1" s="154"/>
      <c r="F1" s="154"/>
      <c r="G1" s="154"/>
      <c r="H1" s="154"/>
      <c r="I1" s="154"/>
    </row>
    <row r="2" spans="1:9" ht="6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</row>
    <row r="3" spans="1:9" ht="21" customHeight="1" x14ac:dyDescent="0.25">
      <c r="A3" s="155" t="s">
        <v>119</v>
      </c>
      <c r="B3" s="155"/>
      <c r="C3" s="155"/>
      <c r="D3" s="155"/>
      <c r="E3" s="155"/>
      <c r="F3" s="155"/>
      <c r="G3" s="155"/>
      <c r="H3" s="155"/>
      <c r="I3" s="155"/>
    </row>
    <row r="4" spans="1:9" ht="6" customHeight="1" x14ac:dyDescent="0.4">
      <c r="A4" s="97"/>
      <c r="B4" s="98"/>
      <c r="C4" s="1"/>
      <c r="D4" s="1"/>
      <c r="E4" s="1"/>
      <c r="F4" s="1"/>
      <c r="G4" s="1"/>
      <c r="H4" s="1"/>
      <c r="I4" s="1"/>
    </row>
    <row r="5" spans="1:9" ht="21" customHeight="1" x14ac:dyDescent="0.3">
      <c r="A5" s="40" t="s">
        <v>103</v>
      </c>
      <c r="B5" s="152"/>
      <c r="C5" s="152"/>
      <c r="D5" s="152"/>
      <c r="E5" s="152"/>
      <c r="F5" s="152"/>
      <c r="G5" s="152"/>
      <c r="H5" s="1"/>
      <c r="I5" s="1"/>
    </row>
    <row r="6" spans="1:9" ht="21" customHeight="1" x14ac:dyDescent="0.3">
      <c r="A6" s="40" t="s">
        <v>104</v>
      </c>
      <c r="B6" s="130" t="s">
        <v>106</v>
      </c>
      <c r="C6" s="156"/>
      <c r="D6" s="156"/>
      <c r="E6" s="27" t="s">
        <v>107</v>
      </c>
      <c r="F6" s="157"/>
      <c r="G6" s="157"/>
      <c r="H6" s="131">
        <f>F6-C6+1</f>
        <v>1</v>
      </c>
      <c r="I6" s="132" t="s">
        <v>55</v>
      </c>
    </row>
    <row r="7" spans="1:9" ht="21" customHeight="1" x14ac:dyDescent="0.3">
      <c r="A7" s="40" t="s">
        <v>105</v>
      </c>
      <c r="B7" s="152"/>
      <c r="C7" s="152"/>
      <c r="D7" s="152"/>
      <c r="E7" s="152"/>
      <c r="F7" s="152"/>
      <c r="G7" s="152"/>
      <c r="H7" s="1"/>
      <c r="I7" s="1"/>
    </row>
    <row r="8" spans="1:9" ht="12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22.8" x14ac:dyDescent="0.25">
      <c r="A9" s="153" t="s">
        <v>4</v>
      </c>
      <c r="B9" s="153"/>
      <c r="C9" s="153"/>
      <c r="D9" s="153"/>
      <c r="E9" s="153"/>
      <c r="F9" s="153"/>
      <c r="G9" s="153"/>
      <c r="H9" s="153"/>
      <c r="I9" s="153"/>
    </row>
    <row r="10" spans="1:9" s="129" customFormat="1" ht="41.4" x14ac:dyDescent="0.25">
      <c r="A10" s="30" t="s">
        <v>5</v>
      </c>
      <c r="B10" s="30" t="s">
        <v>1</v>
      </c>
      <c r="C10" s="22" t="s">
        <v>6</v>
      </c>
      <c r="D10" s="143"/>
      <c r="E10" s="22" t="s">
        <v>7</v>
      </c>
      <c r="F10" s="22" t="s">
        <v>116</v>
      </c>
      <c r="G10" s="22" t="s">
        <v>8</v>
      </c>
      <c r="H10" s="14"/>
      <c r="I10" s="22" t="s">
        <v>85</v>
      </c>
    </row>
    <row r="11" spans="1:9" s="6" customFormat="1" ht="15.6" x14ac:dyDescent="0.25">
      <c r="A11" s="114"/>
      <c r="B11" s="95"/>
      <c r="C11" s="95"/>
      <c r="D11" s="144"/>
      <c r="E11" s="95"/>
      <c r="F11" s="115"/>
      <c r="G11" s="116">
        <f t="shared" ref="G11:G16" si="0">+B11*F11</f>
        <v>0</v>
      </c>
      <c r="H11" s="117"/>
      <c r="I11" s="118"/>
    </row>
    <row r="12" spans="1:9" s="6" customFormat="1" ht="15.6" x14ac:dyDescent="0.25">
      <c r="A12" s="114"/>
      <c r="B12" s="95"/>
      <c r="C12" s="95"/>
      <c r="D12" s="144"/>
      <c r="E12" s="95"/>
      <c r="F12" s="115"/>
      <c r="G12" s="116">
        <f t="shared" si="0"/>
        <v>0</v>
      </c>
      <c r="H12" s="117"/>
      <c r="I12" s="118"/>
    </row>
    <row r="13" spans="1:9" s="6" customFormat="1" ht="15.6" x14ac:dyDescent="0.25">
      <c r="A13" s="114"/>
      <c r="B13" s="95"/>
      <c r="C13" s="95"/>
      <c r="D13" s="144"/>
      <c r="E13" s="95"/>
      <c r="F13" s="119"/>
      <c r="G13" s="116">
        <f t="shared" si="0"/>
        <v>0</v>
      </c>
      <c r="H13" s="117"/>
      <c r="I13" s="118"/>
    </row>
    <row r="14" spans="1:9" s="6" customFormat="1" ht="15.6" x14ac:dyDescent="0.25">
      <c r="A14" s="114"/>
      <c r="B14" s="95"/>
      <c r="C14" s="95"/>
      <c r="D14" s="144"/>
      <c r="E14" s="95"/>
      <c r="F14" s="119"/>
      <c r="G14" s="116">
        <f t="shared" si="0"/>
        <v>0</v>
      </c>
      <c r="H14" s="117"/>
      <c r="I14" s="118"/>
    </row>
    <row r="15" spans="1:9" s="6" customFormat="1" ht="15.6" x14ac:dyDescent="0.25">
      <c r="A15" s="114"/>
      <c r="B15" s="95"/>
      <c r="C15" s="95"/>
      <c r="D15" s="144"/>
      <c r="E15" s="95"/>
      <c r="F15" s="119"/>
      <c r="G15" s="116">
        <f t="shared" si="0"/>
        <v>0</v>
      </c>
      <c r="H15" s="117"/>
      <c r="I15" s="118"/>
    </row>
    <row r="16" spans="1:9" s="6" customFormat="1" ht="16.2" thickBot="1" x14ac:dyDescent="0.3">
      <c r="A16" s="121"/>
      <c r="B16" s="122"/>
      <c r="C16" s="122"/>
      <c r="D16" s="144"/>
      <c r="E16" s="122"/>
      <c r="F16" s="123"/>
      <c r="G16" s="116">
        <f t="shared" si="0"/>
        <v>0</v>
      </c>
      <c r="H16" s="117"/>
      <c r="I16" s="120"/>
    </row>
    <row r="17" spans="1:9" s="9" customFormat="1" ht="16.2" thickBot="1" x14ac:dyDescent="0.35">
      <c r="A17" s="124" t="s">
        <v>9</v>
      </c>
      <c r="B17" s="125">
        <f>SUM(B11:B16)</f>
        <v>0</v>
      </c>
      <c r="C17" s="126">
        <f>SUM(C11:C16)</f>
        <v>0</v>
      </c>
      <c r="D17" s="145"/>
      <c r="E17" s="125">
        <f>MAX(E11:E16)</f>
        <v>0</v>
      </c>
      <c r="F17" s="127"/>
      <c r="G17" s="128">
        <f>SUM(G11:G16)</f>
        <v>0</v>
      </c>
      <c r="H17" s="100"/>
      <c r="I17" s="66">
        <f>+G17</f>
        <v>0</v>
      </c>
    </row>
    <row r="18" spans="1:9" x14ac:dyDescent="0.25">
      <c r="A18" s="10"/>
      <c r="B18" s="10"/>
      <c r="C18" s="10"/>
      <c r="D18" s="10"/>
      <c r="E18" s="11"/>
      <c r="F18" s="11"/>
      <c r="G18" s="10"/>
      <c r="H18" s="10"/>
      <c r="I18" s="10"/>
    </row>
    <row r="19" spans="1:9" ht="22.8" x14ac:dyDescent="0.25">
      <c r="A19" s="153" t="s">
        <v>118</v>
      </c>
      <c r="B19" s="153"/>
      <c r="C19" s="153"/>
      <c r="D19" s="153"/>
      <c r="E19" s="153"/>
      <c r="F19" s="153"/>
      <c r="G19" s="153"/>
      <c r="H19" s="153"/>
      <c r="I19" s="153"/>
    </row>
    <row r="20" spans="1:9" ht="41.4" x14ac:dyDescent="0.25">
      <c r="A20" s="30" t="s">
        <v>5</v>
      </c>
      <c r="B20" s="30" t="s">
        <v>1</v>
      </c>
      <c r="C20" s="22" t="s">
        <v>6</v>
      </c>
      <c r="D20" s="143"/>
      <c r="E20" s="22" t="s">
        <v>7</v>
      </c>
      <c r="F20" s="22" t="s">
        <v>115</v>
      </c>
      <c r="G20" s="22" t="s">
        <v>8</v>
      </c>
      <c r="H20" s="14"/>
      <c r="I20" s="22" t="s">
        <v>13</v>
      </c>
    </row>
    <row r="21" spans="1:9" ht="15.6" x14ac:dyDescent="0.25">
      <c r="A21" s="140">
        <f>A11</f>
        <v>0</v>
      </c>
      <c r="B21" s="141">
        <f>B11</f>
        <v>0</v>
      </c>
      <c r="C21" s="141">
        <f>C11</f>
        <v>0</v>
      </c>
      <c r="D21" s="144"/>
      <c r="E21" s="141">
        <f t="shared" ref="E21:E26" si="1">E11</f>
        <v>0</v>
      </c>
      <c r="F21" s="115"/>
      <c r="G21" s="116">
        <f>+B21*F21</f>
        <v>0</v>
      </c>
      <c r="H21" s="117"/>
      <c r="I21" s="118"/>
    </row>
    <row r="22" spans="1:9" ht="15.6" x14ac:dyDescent="0.25">
      <c r="A22" s="140">
        <f t="shared" ref="A22:C26" si="2">A12</f>
        <v>0</v>
      </c>
      <c r="B22" s="141">
        <f t="shared" si="2"/>
        <v>0</v>
      </c>
      <c r="C22" s="141">
        <f t="shared" si="2"/>
        <v>0</v>
      </c>
      <c r="D22" s="144"/>
      <c r="E22" s="141">
        <f t="shared" si="1"/>
        <v>0</v>
      </c>
      <c r="F22" s="115"/>
      <c r="G22" s="116">
        <f t="shared" ref="G22:G26" si="3">+B22*F22</f>
        <v>0</v>
      </c>
      <c r="H22" s="117"/>
      <c r="I22" s="118"/>
    </row>
    <row r="23" spans="1:9" ht="15.6" x14ac:dyDescent="0.25">
      <c r="A23" s="140">
        <f t="shared" si="2"/>
        <v>0</v>
      </c>
      <c r="B23" s="141">
        <f t="shared" si="2"/>
        <v>0</v>
      </c>
      <c r="C23" s="141">
        <f t="shared" si="2"/>
        <v>0</v>
      </c>
      <c r="D23" s="144"/>
      <c r="E23" s="141">
        <f t="shared" si="1"/>
        <v>0</v>
      </c>
      <c r="F23" s="119"/>
      <c r="G23" s="116">
        <f t="shared" si="3"/>
        <v>0</v>
      </c>
      <c r="H23" s="117"/>
      <c r="I23" s="118"/>
    </row>
    <row r="24" spans="1:9" ht="15.6" x14ac:dyDescent="0.25">
      <c r="A24" s="140">
        <f t="shared" si="2"/>
        <v>0</v>
      </c>
      <c r="B24" s="141">
        <f t="shared" si="2"/>
        <v>0</v>
      </c>
      <c r="C24" s="141">
        <f t="shared" si="2"/>
        <v>0</v>
      </c>
      <c r="D24" s="144"/>
      <c r="E24" s="141">
        <f t="shared" si="1"/>
        <v>0</v>
      </c>
      <c r="F24" s="119"/>
      <c r="G24" s="116">
        <f t="shared" si="3"/>
        <v>0</v>
      </c>
      <c r="H24" s="117"/>
      <c r="I24" s="118"/>
    </row>
    <row r="25" spans="1:9" ht="15.6" x14ac:dyDescent="0.25">
      <c r="A25" s="140">
        <f t="shared" si="2"/>
        <v>0</v>
      </c>
      <c r="B25" s="141">
        <f t="shared" si="2"/>
        <v>0</v>
      </c>
      <c r="C25" s="141">
        <f t="shared" si="2"/>
        <v>0</v>
      </c>
      <c r="D25" s="144"/>
      <c r="E25" s="141">
        <f t="shared" si="1"/>
        <v>0</v>
      </c>
      <c r="F25" s="119"/>
      <c r="G25" s="116">
        <f t="shared" si="3"/>
        <v>0</v>
      </c>
      <c r="H25" s="117"/>
      <c r="I25" s="118"/>
    </row>
    <row r="26" spans="1:9" ht="16.2" thickBot="1" x14ac:dyDescent="0.3">
      <c r="A26" s="140">
        <f t="shared" si="2"/>
        <v>0</v>
      </c>
      <c r="B26" s="141">
        <f t="shared" si="2"/>
        <v>0</v>
      </c>
      <c r="C26" s="141">
        <f t="shared" si="2"/>
        <v>0</v>
      </c>
      <c r="D26" s="144"/>
      <c r="E26" s="141">
        <f t="shared" si="1"/>
        <v>0</v>
      </c>
      <c r="F26" s="123"/>
      <c r="G26" s="116">
        <f t="shared" si="3"/>
        <v>0</v>
      </c>
      <c r="H26" s="117"/>
      <c r="I26" s="120"/>
    </row>
    <row r="27" spans="1:9" ht="16.2" thickBot="1" x14ac:dyDescent="0.3">
      <c r="A27" s="124" t="s">
        <v>9</v>
      </c>
      <c r="B27" s="125">
        <f>SUM(B21:B26)</f>
        <v>0</v>
      </c>
      <c r="C27" s="126">
        <f>SUM(C21:C26)</f>
        <v>0</v>
      </c>
      <c r="D27" s="145"/>
      <c r="E27" s="125">
        <f>MAX(E21:E26)</f>
        <v>0</v>
      </c>
      <c r="F27" s="127"/>
      <c r="G27" s="128">
        <f>SUM(G21:G26)</f>
        <v>0</v>
      </c>
      <c r="H27" s="100"/>
      <c r="I27" s="66">
        <f>+G27</f>
        <v>0</v>
      </c>
    </row>
    <row r="28" spans="1:9" x14ac:dyDescent="0.25">
      <c r="A28" s="10"/>
      <c r="B28" s="10"/>
      <c r="C28" s="10"/>
      <c r="D28" s="10"/>
      <c r="E28" s="11"/>
      <c r="F28" s="11"/>
      <c r="G28" s="10"/>
      <c r="H28" s="10"/>
      <c r="I28" s="10"/>
    </row>
    <row r="29" spans="1:9" ht="22.8" x14ac:dyDescent="0.25">
      <c r="A29" s="153" t="s">
        <v>114</v>
      </c>
      <c r="B29" s="153"/>
      <c r="C29" s="153"/>
      <c r="D29" s="153"/>
      <c r="E29" s="153"/>
      <c r="F29" s="153"/>
      <c r="G29" s="153"/>
      <c r="H29" s="153"/>
      <c r="I29" s="153"/>
    </row>
    <row r="30" spans="1:9" s="4" customFormat="1" ht="31.5" customHeight="1" x14ac:dyDescent="0.3">
      <c r="A30" s="2" t="s">
        <v>11</v>
      </c>
      <c r="B30" s="12" t="s">
        <v>12</v>
      </c>
      <c r="C30" s="12" t="s">
        <v>110</v>
      </c>
      <c r="D30" s="101"/>
      <c r="E30" s="68" t="s">
        <v>7</v>
      </c>
      <c r="F30" s="102"/>
      <c r="G30" s="105"/>
      <c r="H30" s="33"/>
      <c r="I30" s="22" t="s">
        <v>13</v>
      </c>
    </row>
    <row r="31" spans="1:9" s="6" customFormat="1" ht="15.6" x14ac:dyDescent="0.25">
      <c r="A31" s="5" t="s">
        <v>14</v>
      </c>
      <c r="B31" s="55"/>
      <c r="C31" s="13">
        <v>200</v>
      </c>
      <c r="D31" s="101"/>
      <c r="E31" s="71"/>
      <c r="F31" s="102"/>
      <c r="G31" s="105"/>
      <c r="H31" s="99"/>
      <c r="I31" s="61">
        <f>+C31*E31</f>
        <v>0</v>
      </c>
    </row>
    <row r="32" spans="1:9" s="6" customFormat="1" ht="15.6" x14ac:dyDescent="0.25">
      <c r="A32" s="5" t="s">
        <v>15</v>
      </c>
      <c r="B32" s="55"/>
      <c r="C32" s="13">
        <v>200</v>
      </c>
      <c r="D32" s="101"/>
      <c r="E32" s="71"/>
      <c r="F32" s="102"/>
      <c r="G32" s="105"/>
      <c r="H32" s="99"/>
      <c r="I32" s="61">
        <f t="shared" ref="I32:I38" si="4">+C32*E32</f>
        <v>0</v>
      </c>
    </row>
    <row r="33" spans="1:9" s="6" customFormat="1" ht="15.6" x14ac:dyDescent="0.25">
      <c r="A33" s="5" t="s">
        <v>16</v>
      </c>
      <c r="B33" s="55"/>
      <c r="C33" s="13">
        <v>200</v>
      </c>
      <c r="D33" s="101"/>
      <c r="E33" s="71"/>
      <c r="F33" s="102"/>
      <c r="G33" s="105"/>
      <c r="H33" s="99"/>
      <c r="I33" s="61">
        <f t="shared" si="4"/>
        <v>0</v>
      </c>
    </row>
    <row r="34" spans="1:9" s="6" customFormat="1" ht="15.6" x14ac:dyDescent="0.25">
      <c r="A34" s="5" t="s">
        <v>17</v>
      </c>
      <c r="B34" s="55"/>
      <c r="C34" s="13">
        <v>200</v>
      </c>
      <c r="D34" s="101"/>
      <c r="E34" s="71"/>
      <c r="F34" s="102"/>
      <c r="G34" s="105"/>
      <c r="H34" s="99"/>
      <c r="I34" s="61">
        <f t="shared" si="4"/>
        <v>0</v>
      </c>
    </row>
    <row r="35" spans="1:9" s="6" customFormat="1" ht="15.6" x14ac:dyDescent="0.25">
      <c r="A35" s="5" t="s">
        <v>18</v>
      </c>
      <c r="B35" s="142"/>
      <c r="C35" s="13">
        <v>200</v>
      </c>
      <c r="D35" s="101"/>
      <c r="E35" s="71"/>
      <c r="F35" s="102"/>
      <c r="G35" s="105"/>
      <c r="H35" s="99"/>
      <c r="I35" s="61">
        <f t="shared" si="4"/>
        <v>0</v>
      </c>
    </row>
    <row r="36" spans="1:9" s="6" customFormat="1" ht="15.6" x14ac:dyDescent="0.25">
      <c r="A36" s="5" t="s">
        <v>30</v>
      </c>
      <c r="B36" s="142"/>
      <c r="C36" s="13">
        <v>100</v>
      </c>
      <c r="D36" s="101"/>
      <c r="E36" s="71"/>
      <c r="F36" s="102"/>
      <c r="G36" s="105"/>
      <c r="H36" s="99"/>
      <c r="I36" s="61">
        <f t="shared" si="4"/>
        <v>0</v>
      </c>
    </row>
    <row r="37" spans="1:9" s="6" customFormat="1" ht="15.6" x14ac:dyDescent="0.25">
      <c r="A37" s="5" t="s">
        <v>31</v>
      </c>
      <c r="B37" s="142"/>
      <c r="C37" s="13"/>
      <c r="D37" s="101"/>
      <c r="E37" s="71"/>
      <c r="F37" s="102"/>
      <c r="G37" s="105"/>
      <c r="H37" s="99"/>
      <c r="I37" s="61">
        <f t="shared" si="4"/>
        <v>0</v>
      </c>
    </row>
    <row r="38" spans="1:9" s="6" customFormat="1" ht="15.6" x14ac:dyDescent="0.25">
      <c r="A38" s="5" t="s">
        <v>31</v>
      </c>
      <c r="B38" s="142"/>
      <c r="C38" s="13"/>
      <c r="D38" s="101"/>
      <c r="E38" s="71"/>
      <c r="F38" s="102"/>
      <c r="G38" s="105"/>
      <c r="H38" s="99"/>
      <c r="I38" s="61">
        <f t="shared" si="4"/>
        <v>0</v>
      </c>
    </row>
    <row r="39" spans="1:9" s="6" customFormat="1" ht="16.2" thickBot="1" x14ac:dyDescent="0.3">
      <c r="A39" s="5" t="s">
        <v>31</v>
      </c>
      <c r="B39" s="56"/>
      <c r="C39" s="13"/>
      <c r="D39" s="101"/>
      <c r="E39" s="71"/>
      <c r="F39" s="102"/>
      <c r="G39" s="105"/>
      <c r="H39" s="99"/>
      <c r="I39" s="61">
        <f>+C39*E39</f>
        <v>0</v>
      </c>
    </row>
    <row r="40" spans="1:9" s="9" customFormat="1" ht="16.2" thickBot="1" x14ac:dyDescent="0.35">
      <c r="A40" s="8" t="s">
        <v>9</v>
      </c>
      <c r="B40" s="57">
        <f>SUM(B31:B39)</f>
        <v>0</v>
      </c>
      <c r="C40" s="103"/>
      <c r="D40" s="101"/>
      <c r="E40" s="104">
        <f>MAX(E31:E39)</f>
        <v>0</v>
      </c>
      <c r="F40" s="102"/>
      <c r="G40" s="105"/>
      <c r="H40" s="100"/>
      <c r="I40" s="66">
        <f>SUM(I31:I39)</f>
        <v>0</v>
      </c>
    </row>
    <row r="42" spans="1:9" s="20" customFormat="1" ht="22.8" x14ac:dyDescent="0.4">
      <c r="A42" s="150" t="s">
        <v>117</v>
      </c>
      <c r="B42" s="150"/>
      <c r="C42" s="150"/>
      <c r="D42" s="150"/>
      <c r="E42" s="150"/>
      <c r="F42" s="150"/>
      <c r="G42" s="150"/>
      <c r="H42" s="150"/>
      <c r="I42" s="150"/>
    </row>
    <row r="43" spans="1:9" s="15" customFormat="1" ht="31.2" x14ac:dyDescent="0.25">
      <c r="A43" s="21" t="s">
        <v>19</v>
      </c>
      <c r="B43" s="21" t="s">
        <v>20</v>
      </c>
      <c r="C43" s="133" t="s">
        <v>91</v>
      </c>
      <c r="E43" s="14"/>
      <c r="F43" s="14"/>
      <c r="G43" s="105"/>
      <c r="H43" s="105"/>
      <c r="I43" s="22" t="s">
        <v>13</v>
      </c>
    </row>
    <row r="44" spans="1:9" ht="15.6" x14ac:dyDescent="0.25">
      <c r="A44" s="23" t="s">
        <v>21</v>
      </c>
      <c r="B44" s="67"/>
      <c r="C44" s="134">
        <v>100</v>
      </c>
      <c r="E44" s="11"/>
      <c r="F44" s="25"/>
      <c r="G44" s="106"/>
      <c r="H44" s="107"/>
      <c r="I44" s="26">
        <f>+B44*C44</f>
        <v>0</v>
      </c>
    </row>
    <row r="45" spans="1:9" ht="16.2" thickBot="1" x14ac:dyDescent="0.3">
      <c r="A45" s="23" t="s">
        <v>22</v>
      </c>
      <c r="B45" s="67"/>
      <c r="C45" s="134">
        <v>50</v>
      </c>
      <c r="E45" s="11"/>
      <c r="F45" s="25"/>
      <c r="G45" s="106"/>
      <c r="H45" s="107"/>
      <c r="I45" s="26">
        <f t="shared" ref="I45" si="5">+B45*C45</f>
        <v>0</v>
      </c>
    </row>
    <row r="46" spans="1:9" s="9" customFormat="1" ht="16.2" thickBot="1" x14ac:dyDescent="0.35">
      <c r="A46" s="8" t="s">
        <v>9</v>
      </c>
      <c r="B46" s="57">
        <f>SUM(B44:B45)</f>
        <v>0</v>
      </c>
      <c r="C46" s="135">
        <f>SUM(C44:C45)</f>
        <v>150</v>
      </c>
      <c r="E46" s="16"/>
      <c r="F46" s="27"/>
      <c r="G46" s="110"/>
      <c r="H46" s="28"/>
      <c r="I46" s="29">
        <f>SUM(I44:I45)</f>
        <v>0</v>
      </c>
    </row>
    <row r="48" spans="1:9" s="20" customFormat="1" ht="22.8" x14ac:dyDescent="0.4">
      <c r="A48" s="150" t="s">
        <v>23</v>
      </c>
      <c r="B48" s="150"/>
      <c r="C48" s="150"/>
      <c r="D48" s="150"/>
      <c r="E48" s="150"/>
      <c r="F48" s="150"/>
      <c r="G48" s="150"/>
      <c r="H48" s="150"/>
      <c r="I48" s="150"/>
    </row>
    <row r="49" spans="1:9" s="15" customFormat="1" ht="31.2" x14ac:dyDescent="0.25">
      <c r="A49" s="21" t="s">
        <v>24</v>
      </c>
      <c r="B49" s="21" t="s">
        <v>25</v>
      </c>
      <c r="C49" s="22" t="s">
        <v>26</v>
      </c>
      <c r="E49" s="22" t="s">
        <v>27</v>
      </c>
      <c r="F49" s="14"/>
      <c r="G49" s="105"/>
      <c r="H49" s="105"/>
      <c r="I49" s="22" t="s">
        <v>13</v>
      </c>
    </row>
    <row r="50" spans="1:9" ht="15.6" x14ac:dyDescent="0.25">
      <c r="A50" s="23" t="s">
        <v>108</v>
      </c>
      <c r="B50" s="67"/>
      <c r="C50" s="134">
        <v>40</v>
      </c>
      <c r="E50" s="146">
        <v>8</v>
      </c>
      <c r="F50" s="25"/>
      <c r="G50" s="106"/>
      <c r="H50" s="107"/>
      <c r="I50" s="26">
        <f>+B50*C50*E50</f>
        <v>0</v>
      </c>
    </row>
    <row r="51" spans="1:9" ht="16.2" thickBot="1" x14ac:dyDescent="0.3">
      <c r="A51" s="23" t="s">
        <v>109</v>
      </c>
      <c r="B51" s="67">
        <v>1</v>
      </c>
      <c r="C51" s="137">
        <v>30</v>
      </c>
      <c r="E51" s="147">
        <v>8</v>
      </c>
      <c r="F51" s="25"/>
      <c r="G51" s="106"/>
      <c r="H51" s="107"/>
      <c r="I51" s="26">
        <f>+B51*C51*E51</f>
        <v>240</v>
      </c>
    </row>
    <row r="52" spans="1:9" ht="16.2" thickBot="1" x14ac:dyDescent="0.3">
      <c r="A52" s="108" t="s">
        <v>120</v>
      </c>
      <c r="B52" s="109"/>
      <c r="C52" s="136">
        <v>20</v>
      </c>
      <c r="E52" s="149"/>
      <c r="F52" s="25"/>
      <c r="G52" s="106"/>
      <c r="H52" s="107"/>
      <c r="I52" s="26">
        <f>+B52*C52*E52</f>
        <v>0</v>
      </c>
    </row>
    <row r="53" spans="1:9" s="9" customFormat="1" ht="16.2" thickBot="1" x14ac:dyDescent="0.35">
      <c r="A53" s="8" t="s">
        <v>9</v>
      </c>
      <c r="B53" s="57">
        <f>SUM(B50:B51)</f>
        <v>1</v>
      </c>
      <c r="C53" s="135">
        <f>SUM(C50:C51)</f>
        <v>70</v>
      </c>
      <c r="E53" s="148">
        <f>SUM(E50:E51)</f>
        <v>16</v>
      </c>
      <c r="F53" s="27"/>
      <c r="G53" s="110"/>
      <c r="H53" s="28"/>
      <c r="I53" s="29">
        <f>SUM(I50:I51)</f>
        <v>240</v>
      </c>
    </row>
    <row r="54" spans="1:9" x14ac:dyDescent="0.25">
      <c r="A54" s="10"/>
      <c r="B54" s="10"/>
      <c r="C54" s="10"/>
      <c r="D54" s="10"/>
      <c r="E54" s="72"/>
    </row>
    <row r="55" spans="1:9" s="20" customFormat="1" ht="22.8" x14ac:dyDescent="0.4">
      <c r="A55" s="150" t="s">
        <v>32</v>
      </c>
      <c r="B55" s="150"/>
      <c r="C55" s="150"/>
      <c r="D55" s="150"/>
      <c r="E55" s="150"/>
      <c r="F55" s="150"/>
      <c r="G55" s="150"/>
      <c r="H55" s="150"/>
      <c r="I55" s="150"/>
    </row>
    <row r="56" spans="1:9" s="6" customFormat="1" ht="15.6" x14ac:dyDescent="0.25">
      <c r="A56" s="38" t="s">
        <v>33</v>
      </c>
      <c r="B56" s="38" t="s">
        <v>34</v>
      </c>
      <c r="C56" s="45" t="s">
        <v>35</v>
      </c>
      <c r="E56" s="113" t="s">
        <v>36</v>
      </c>
      <c r="F56" s="16"/>
      <c r="G56" s="27"/>
      <c r="H56" s="151"/>
      <c r="I56" s="45" t="s">
        <v>9</v>
      </c>
    </row>
    <row r="57" spans="1:9" s="6" customFormat="1" ht="15" x14ac:dyDescent="0.25">
      <c r="A57" s="43" t="s">
        <v>37</v>
      </c>
      <c r="B57" s="58"/>
      <c r="C57" s="51"/>
      <c r="E57" s="138"/>
      <c r="F57" s="36"/>
      <c r="G57" s="19"/>
      <c r="H57" s="151"/>
      <c r="I57" s="37">
        <f>+B57*C57*E57</f>
        <v>0</v>
      </c>
    </row>
    <row r="58" spans="1:9" s="6" customFormat="1" ht="15" x14ac:dyDescent="0.25">
      <c r="A58" s="43" t="s">
        <v>38</v>
      </c>
      <c r="B58" s="58"/>
      <c r="C58" s="51"/>
      <c r="E58" s="58"/>
      <c r="F58" s="17"/>
      <c r="G58" s="19"/>
      <c r="H58" s="151"/>
      <c r="I58" s="37">
        <f t="shared" ref="I58:I61" si="6">+B58*C58*E58</f>
        <v>0</v>
      </c>
    </row>
    <row r="59" spans="1:9" s="6" customFormat="1" ht="15" x14ac:dyDescent="0.25">
      <c r="A59" s="43" t="s">
        <v>39</v>
      </c>
      <c r="B59" s="58"/>
      <c r="C59" s="51"/>
      <c r="E59" s="58"/>
      <c r="F59" s="36"/>
      <c r="G59" s="19"/>
      <c r="H59" s="151"/>
      <c r="I59" s="37">
        <f t="shared" si="6"/>
        <v>0</v>
      </c>
    </row>
    <row r="60" spans="1:9" s="6" customFormat="1" ht="15" x14ac:dyDescent="0.25">
      <c r="A60" s="43" t="s">
        <v>40</v>
      </c>
      <c r="B60" s="58"/>
      <c r="C60" s="51"/>
      <c r="E60" s="58"/>
      <c r="F60" s="17"/>
      <c r="G60" s="19"/>
      <c r="H60" s="151"/>
      <c r="I60" s="37">
        <f t="shared" si="6"/>
        <v>0</v>
      </c>
    </row>
    <row r="61" spans="1:9" s="6" customFormat="1" ht="15" x14ac:dyDescent="0.25">
      <c r="A61" s="43" t="s">
        <v>41</v>
      </c>
      <c r="B61" s="58"/>
      <c r="C61" s="51"/>
      <c r="E61" s="58"/>
      <c r="F61" s="17"/>
      <c r="G61" s="19"/>
      <c r="H61" s="151"/>
      <c r="I61" s="37">
        <f t="shared" si="6"/>
        <v>0</v>
      </c>
    </row>
    <row r="62" spans="1:9" s="6" customFormat="1" ht="15.6" thickBot="1" x14ac:dyDescent="0.3">
      <c r="A62" s="43" t="s">
        <v>31</v>
      </c>
      <c r="B62" s="58"/>
      <c r="C62" s="51"/>
      <c r="E62" s="58"/>
      <c r="F62" s="17"/>
      <c r="G62" s="19"/>
      <c r="H62" s="151"/>
      <c r="I62" s="37">
        <f>+B62*C62*E62</f>
        <v>0</v>
      </c>
    </row>
    <row r="63" spans="1:9" s="6" customFormat="1" ht="16.2" thickBot="1" x14ac:dyDescent="0.3">
      <c r="A63" s="43"/>
      <c r="B63" s="70">
        <f>SUM(B57:B62)</f>
        <v>0</v>
      </c>
      <c r="C63" s="41"/>
      <c r="E63" s="73"/>
      <c r="F63" s="17"/>
      <c r="G63" s="19"/>
      <c r="H63" s="151"/>
      <c r="I63" s="49">
        <f>SUM(I57:I62)</f>
        <v>0</v>
      </c>
    </row>
    <row r="64" spans="1:9" s="6" customFormat="1" ht="15" x14ac:dyDescent="0.25">
      <c r="A64" s="18"/>
      <c r="B64" s="18"/>
      <c r="C64" s="42"/>
      <c r="D64" s="19"/>
      <c r="E64" s="17"/>
      <c r="F64" s="17"/>
      <c r="G64" s="19"/>
      <c r="H64" s="19"/>
      <c r="I64" s="19"/>
    </row>
    <row r="65" spans="1:9" s="6" customFormat="1" ht="22.8" x14ac:dyDescent="0.25">
      <c r="A65" s="150" t="s">
        <v>42</v>
      </c>
      <c r="B65" s="150"/>
      <c r="C65" s="150"/>
      <c r="D65" s="150"/>
      <c r="E65" s="150"/>
      <c r="F65" s="150"/>
      <c r="G65" s="150"/>
      <c r="H65" s="150"/>
      <c r="I65" s="150"/>
    </row>
    <row r="66" spans="1:9" s="6" customFormat="1" ht="15.6" x14ac:dyDescent="0.25">
      <c r="A66" s="34" t="s">
        <v>43</v>
      </c>
      <c r="B66" s="38" t="s">
        <v>44</v>
      </c>
      <c r="C66" s="45" t="s">
        <v>35</v>
      </c>
      <c r="E66" s="18"/>
      <c r="F66" s="17"/>
      <c r="G66" s="27"/>
      <c r="H66" s="151"/>
      <c r="I66" s="45" t="s">
        <v>9</v>
      </c>
    </row>
    <row r="67" spans="1:9" s="6" customFormat="1" ht="15.6" x14ac:dyDescent="0.25">
      <c r="A67" s="43" t="s">
        <v>46</v>
      </c>
      <c r="B67" s="71"/>
      <c r="C67" s="51">
        <v>0</v>
      </c>
      <c r="E67" s="18"/>
      <c r="F67" s="36"/>
      <c r="G67" s="27"/>
      <c r="H67" s="151"/>
      <c r="I67" s="37">
        <f t="shared" ref="I67:I76" si="7">+B67*C67</f>
        <v>0</v>
      </c>
    </row>
    <row r="68" spans="1:9" s="6" customFormat="1" ht="15.6" x14ac:dyDescent="0.25">
      <c r="A68" s="43" t="s">
        <v>2</v>
      </c>
      <c r="B68" s="71"/>
      <c r="C68" s="51">
        <v>300</v>
      </c>
      <c r="D68" s="6" t="s">
        <v>113</v>
      </c>
      <c r="E68" s="18"/>
      <c r="F68" s="36"/>
      <c r="G68" s="27"/>
      <c r="H68" s="151"/>
      <c r="I68" s="37">
        <f t="shared" si="7"/>
        <v>0</v>
      </c>
    </row>
    <row r="69" spans="1:9" s="6" customFormat="1" ht="15.6" x14ac:dyDescent="0.25">
      <c r="A69" s="43"/>
      <c r="B69" s="71"/>
      <c r="C69" s="51">
        <v>0</v>
      </c>
      <c r="E69" s="18"/>
      <c r="F69" s="36"/>
      <c r="G69" s="27"/>
      <c r="H69" s="151"/>
      <c r="I69" s="37">
        <f t="shared" si="7"/>
        <v>0</v>
      </c>
    </row>
    <row r="70" spans="1:9" s="6" customFormat="1" ht="15" x14ac:dyDescent="0.25">
      <c r="A70" s="43"/>
      <c r="B70" s="58"/>
      <c r="C70" s="51">
        <v>0</v>
      </c>
      <c r="E70" s="18"/>
      <c r="F70" s="36"/>
      <c r="G70" s="19"/>
      <c r="H70" s="151"/>
      <c r="I70" s="37">
        <f t="shared" si="7"/>
        <v>0</v>
      </c>
    </row>
    <row r="71" spans="1:9" s="6" customFormat="1" ht="15" x14ac:dyDescent="0.25">
      <c r="A71" s="43"/>
      <c r="B71" s="58"/>
      <c r="C71" s="51">
        <v>0</v>
      </c>
      <c r="E71" s="18"/>
      <c r="F71" s="36"/>
      <c r="G71" s="19"/>
      <c r="H71" s="151"/>
      <c r="I71" s="37">
        <f t="shared" si="7"/>
        <v>0</v>
      </c>
    </row>
    <row r="72" spans="1:9" s="6" customFormat="1" ht="15" x14ac:dyDescent="0.25">
      <c r="A72" s="43"/>
      <c r="B72" s="58"/>
      <c r="C72" s="51">
        <v>0</v>
      </c>
      <c r="E72" s="18"/>
      <c r="F72" s="36"/>
      <c r="G72" s="19"/>
      <c r="H72" s="151"/>
      <c r="I72" s="37">
        <f t="shared" si="7"/>
        <v>0</v>
      </c>
    </row>
    <row r="73" spans="1:9" s="6" customFormat="1" ht="15" x14ac:dyDescent="0.25">
      <c r="A73" s="43"/>
      <c r="B73" s="58"/>
      <c r="C73" s="51">
        <v>0</v>
      </c>
      <c r="E73" s="18"/>
      <c r="F73" s="36"/>
      <c r="G73" s="19"/>
      <c r="H73" s="151"/>
      <c r="I73" s="37">
        <f t="shared" si="7"/>
        <v>0</v>
      </c>
    </row>
    <row r="74" spans="1:9" s="6" customFormat="1" ht="15" x14ac:dyDescent="0.25">
      <c r="A74" s="43"/>
      <c r="B74" s="58"/>
      <c r="C74" s="51">
        <v>0</v>
      </c>
      <c r="E74" s="18"/>
      <c r="F74" s="36"/>
      <c r="G74" s="19"/>
      <c r="H74" s="151"/>
      <c r="I74" s="37">
        <f t="shared" si="7"/>
        <v>0</v>
      </c>
    </row>
    <row r="75" spans="1:9" s="6" customFormat="1" ht="15" x14ac:dyDescent="0.25">
      <c r="A75" s="43"/>
      <c r="B75" s="58"/>
      <c r="C75" s="52">
        <v>0</v>
      </c>
      <c r="E75" s="18"/>
      <c r="F75" s="17"/>
      <c r="G75" s="19"/>
      <c r="H75" s="151"/>
      <c r="I75" s="37">
        <f t="shared" si="7"/>
        <v>0</v>
      </c>
    </row>
    <row r="76" spans="1:9" s="6" customFormat="1" ht="15.6" thickBot="1" x14ac:dyDescent="0.3">
      <c r="A76" s="44"/>
      <c r="B76" s="62"/>
      <c r="C76" s="52"/>
      <c r="E76" s="18"/>
      <c r="F76" s="36"/>
      <c r="G76" s="19"/>
      <c r="H76" s="151"/>
      <c r="I76" s="37">
        <f t="shared" si="7"/>
        <v>0</v>
      </c>
    </row>
    <row r="77" spans="1:9" s="9" customFormat="1" ht="16.2" thickBot="1" x14ac:dyDescent="0.35">
      <c r="A77" s="41"/>
      <c r="B77" s="41"/>
      <c r="C77" s="70">
        <f>SUM(C67:C76)</f>
        <v>300</v>
      </c>
      <c r="E77" s="18"/>
      <c r="F77" s="16"/>
      <c r="G77" s="110"/>
      <c r="H77" s="151"/>
      <c r="I77" s="49">
        <f>SUM(I67:I76)</f>
        <v>0</v>
      </c>
    </row>
    <row r="78" spans="1:9" s="6" customFormat="1" ht="15.6" thickBot="1" x14ac:dyDescent="0.3">
      <c r="A78" s="18"/>
      <c r="B78" s="18"/>
      <c r="C78" s="42"/>
      <c r="D78" s="19"/>
      <c r="E78" s="48"/>
      <c r="F78" s="17"/>
      <c r="G78" s="19"/>
      <c r="H78" s="111"/>
      <c r="I78" s="19"/>
    </row>
    <row r="79" spans="1:9" s="6" customFormat="1" ht="18" thickBot="1" x14ac:dyDescent="0.35">
      <c r="A79" s="53" t="s">
        <v>48</v>
      </c>
      <c r="B79"/>
      <c r="C79"/>
      <c r="D79" s="19"/>
      <c r="E79" s="17"/>
      <c r="F79" s="17"/>
      <c r="G79" s="79" t="s">
        <v>112</v>
      </c>
      <c r="H79" s="53"/>
      <c r="I79" s="112">
        <f>I17</f>
        <v>0</v>
      </c>
    </row>
    <row r="80" spans="1:9" s="53" customFormat="1" ht="18" thickBot="1" x14ac:dyDescent="0.35">
      <c r="B80"/>
      <c r="C80"/>
      <c r="E80" s="74"/>
      <c r="G80" s="79" t="s">
        <v>47</v>
      </c>
      <c r="I80" s="112">
        <f>-I40-I46-I53-I63-I77-I27</f>
        <v>-240</v>
      </c>
    </row>
    <row r="81" spans="1:9" ht="15.6" thickBot="1" x14ac:dyDescent="0.3">
      <c r="A81" s="6" t="s">
        <v>49</v>
      </c>
      <c r="C81" t="s">
        <v>50</v>
      </c>
    </row>
    <row r="82" spans="1:9" ht="18" thickBot="1" x14ac:dyDescent="0.35">
      <c r="G82" s="139" t="s">
        <v>111</v>
      </c>
      <c r="I82" s="112">
        <f>I79+I80</f>
        <v>-240</v>
      </c>
    </row>
    <row r="83" spans="1:9" ht="15.6" x14ac:dyDescent="0.3">
      <c r="G83" s="9"/>
    </row>
    <row r="84" spans="1:9" ht="15" x14ac:dyDescent="0.25">
      <c r="A84" s="6" t="s">
        <v>51</v>
      </c>
      <c r="C84" t="s">
        <v>50</v>
      </c>
    </row>
    <row r="85" spans="1:9" ht="15" x14ac:dyDescent="0.25">
      <c r="A85" s="6"/>
    </row>
    <row r="86" spans="1:9" ht="15" x14ac:dyDescent="0.25">
      <c r="A86" s="6"/>
    </row>
    <row r="87" spans="1:9" ht="15" x14ac:dyDescent="0.25">
      <c r="A87" s="6" t="s">
        <v>52</v>
      </c>
      <c r="C87" t="s">
        <v>53</v>
      </c>
    </row>
    <row r="88" spans="1:9" ht="15" x14ac:dyDescent="0.25">
      <c r="A88" s="6"/>
    </row>
    <row r="89" spans="1:9" ht="15" x14ac:dyDescent="0.25">
      <c r="A89" s="6"/>
    </row>
  </sheetData>
  <sheetProtection selectLockedCells="1" selectUnlockedCells="1"/>
  <mergeCells count="16">
    <mergeCell ref="A1:I1"/>
    <mergeCell ref="A2:I2"/>
    <mergeCell ref="A3:I3"/>
    <mergeCell ref="B5:G5"/>
    <mergeCell ref="C6:D6"/>
    <mergeCell ref="F6:G6"/>
    <mergeCell ref="B7:G7"/>
    <mergeCell ref="A9:I9"/>
    <mergeCell ref="A19:I19"/>
    <mergeCell ref="A29:I29"/>
    <mergeCell ref="A42:I42"/>
    <mergeCell ref="A48:I48"/>
    <mergeCell ref="A55:I55"/>
    <mergeCell ref="H56:H63"/>
    <mergeCell ref="A65:I65"/>
    <mergeCell ref="H66:H77"/>
  </mergeCells>
  <pageMargins left="0.77" right="0.59027777777777779" top="0.19" bottom="0.19" header="0.16" footer="0.16"/>
  <pageSetup paperSize="9" scale="48" firstPageNumber="0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5F72-22AC-4A03-B35A-CA7274D37A7A}">
  <dimension ref="A1:K53"/>
  <sheetViews>
    <sheetView topLeftCell="A17" workbookViewId="0">
      <selection activeCell="G15" sqref="G15"/>
    </sheetView>
  </sheetViews>
  <sheetFormatPr defaultColWidth="8.88671875" defaultRowHeight="13.2" x14ac:dyDescent="0.25"/>
  <cols>
    <col min="1" max="1" width="20.44140625" bestFit="1" customWidth="1"/>
    <col min="2" max="2" width="13.6640625" bestFit="1" customWidth="1"/>
    <col min="3" max="3" width="9.6640625" customWidth="1"/>
    <col min="4" max="4" width="7.88671875" bestFit="1" customWidth="1"/>
    <col min="5" max="5" width="7" bestFit="1" customWidth="1"/>
    <col min="6" max="6" width="7.6640625" bestFit="1" customWidth="1"/>
    <col min="7" max="7" width="17.33203125" bestFit="1" customWidth="1"/>
    <col min="8" max="8" width="12.44140625" bestFit="1" customWidth="1"/>
    <col min="9" max="9" width="76.109375" bestFit="1" customWidth="1"/>
    <col min="10" max="10" width="59.88671875" bestFit="1" customWidth="1"/>
  </cols>
  <sheetData>
    <row r="1" spans="1:11" ht="17.399999999999999" x14ac:dyDescent="0.25">
      <c r="A1" s="161" t="s">
        <v>3</v>
      </c>
      <c r="B1" s="161"/>
      <c r="C1" s="161"/>
      <c r="D1" s="161"/>
      <c r="E1" s="161"/>
      <c r="F1" s="161"/>
      <c r="G1" s="161"/>
      <c r="H1" s="161"/>
      <c r="I1" s="161"/>
    </row>
    <row r="2" spans="1:11" ht="22.8" x14ac:dyDescent="0.4">
      <c r="A2" s="1"/>
      <c r="B2" s="54"/>
      <c r="C2" s="1"/>
      <c r="D2" s="1"/>
      <c r="E2" s="1"/>
      <c r="F2" s="1"/>
      <c r="G2" s="1"/>
      <c r="H2" s="1"/>
      <c r="I2" s="1"/>
    </row>
    <row r="3" spans="1:11" ht="22.8" x14ac:dyDescent="0.25">
      <c r="A3" s="16" t="s">
        <v>54</v>
      </c>
      <c r="B3" s="86">
        <v>2</v>
      </c>
      <c r="C3" s="40" t="s">
        <v>55</v>
      </c>
      <c r="D3" s="1"/>
      <c r="E3" s="1"/>
      <c r="F3" s="1"/>
      <c r="G3" s="1"/>
      <c r="H3" s="1"/>
      <c r="I3" s="1"/>
    </row>
    <row r="4" spans="1:11" ht="22.8" x14ac:dyDescent="0.25">
      <c r="A4" s="162" t="s">
        <v>4</v>
      </c>
      <c r="B4" s="162"/>
      <c r="C4" s="162"/>
      <c r="D4" s="162"/>
      <c r="E4" s="162"/>
      <c r="F4" s="162"/>
      <c r="G4" s="162"/>
      <c r="H4" s="162"/>
      <c r="I4" s="87"/>
    </row>
    <row r="5" spans="1:11" ht="46.8" x14ac:dyDescent="0.3">
      <c r="A5" s="76" t="s">
        <v>5</v>
      </c>
      <c r="B5" s="2" t="s">
        <v>56</v>
      </c>
      <c r="C5" s="3" t="s">
        <v>57</v>
      </c>
      <c r="D5" s="3" t="s">
        <v>58</v>
      </c>
      <c r="E5" s="3" t="s">
        <v>7</v>
      </c>
      <c r="F5" s="3" t="s">
        <v>59</v>
      </c>
      <c r="G5" s="3"/>
      <c r="H5" s="3" t="s">
        <v>8</v>
      </c>
      <c r="I5" s="10"/>
    </row>
    <row r="6" spans="1:11" ht="15.6" x14ac:dyDescent="0.25">
      <c r="A6" s="5"/>
      <c r="B6" s="58">
        <v>0</v>
      </c>
      <c r="C6" s="58">
        <v>0</v>
      </c>
      <c r="D6" s="59">
        <f>C6*B6</f>
        <v>0</v>
      </c>
      <c r="E6" s="58">
        <f>$B$3</f>
        <v>2</v>
      </c>
      <c r="F6" s="60">
        <v>45</v>
      </c>
      <c r="G6" s="80"/>
      <c r="H6" s="82">
        <f>F6*B6</f>
        <v>0</v>
      </c>
      <c r="I6" s="10"/>
      <c r="J6" s="4"/>
      <c r="K6" s="6"/>
    </row>
    <row r="7" spans="1:11" ht="15.6" x14ac:dyDescent="0.25">
      <c r="A7" s="5"/>
      <c r="B7" s="58">
        <v>0</v>
      </c>
      <c r="C7" s="58">
        <v>0</v>
      </c>
      <c r="D7" s="59">
        <v>0</v>
      </c>
      <c r="E7" s="58">
        <f>$B$3</f>
        <v>2</v>
      </c>
      <c r="F7" s="60">
        <v>45</v>
      </c>
      <c r="G7" s="80"/>
      <c r="H7" s="82">
        <f>F7*B7</f>
        <v>0</v>
      </c>
      <c r="I7" s="10"/>
      <c r="J7" s="6"/>
      <c r="K7" s="6"/>
    </row>
    <row r="8" spans="1:11" ht="16.2" thickBot="1" x14ac:dyDescent="0.3">
      <c r="A8" s="7"/>
      <c r="B8" s="62"/>
      <c r="C8" s="58">
        <v>0</v>
      </c>
      <c r="D8" s="59">
        <v>0</v>
      </c>
      <c r="E8" s="58">
        <v>2</v>
      </c>
      <c r="F8" s="63">
        <v>45</v>
      </c>
      <c r="G8" s="80"/>
      <c r="H8" s="82">
        <f>F8*B8</f>
        <v>0</v>
      </c>
      <c r="I8" s="10"/>
      <c r="J8" s="6"/>
      <c r="K8" s="6"/>
    </row>
    <row r="9" spans="1:11" ht="16.2" thickBot="1" x14ac:dyDescent="0.3">
      <c r="A9" s="8" t="s">
        <v>9</v>
      </c>
      <c r="B9" s="57">
        <f>SUM(B6:B7)</f>
        <v>0</v>
      </c>
      <c r="C9" s="64"/>
      <c r="D9" s="57">
        <f>SUM(D6:D8)</f>
        <v>0</v>
      </c>
      <c r="E9" s="57">
        <f>MAX(E6:E8)</f>
        <v>2</v>
      </c>
      <c r="F9" s="65"/>
      <c r="G9" s="81"/>
      <c r="H9" s="83">
        <f>SUM(H6:H8)</f>
        <v>0</v>
      </c>
      <c r="I9" s="10"/>
      <c r="J9" s="6"/>
      <c r="K9" s="6"/>
    </row>
    <row r="10" spans="1:11" ht="15.6" x14ac:dyDescent="0.3">
      <c r="A10" s="10"/>
      <c r="B10" s="10"/>
      <c r="C10" s="10"/>
      <c r="D10" s="10"/>
      <c r="E10" s="11"/>
      <c r="F10" s="11"/>
      <c r="G10" s="10"/>
      <c r="H10" s="10"/>
      <c r="I10" s="10"/>
      <c r="J10" s="9"/>
      <c r="K10" s="9"/>
    </row>
    <row r="11" spans="1:11" x14ac:dyDescent="0.25">
      <c r="E11" s="75"/>
    </row>
    <row r="12" spans="1:11" x14ac:dyDescent="0.25">
      <c r="E12" s="75"/>
    </row>
    <row r="13" spans="1:11" ht="22.8" x14ac:dyDescent="0.25">
      <c r="A13" s="158" t="s">
        <v>60</v>
      </c>
      <c r="B13" s="159"/>
      <c r="C13" s="159"/>
      <c r="D13" s="159"/>
      <c r="E13" s="159"/>
      <c r="F13" s="159"/>
      <c r="G13" s="159"/>
      <c r="H13" s="160"/>
      <c r="I13" s="10"/>
    </row>
    <row r="14" spans="1:11" ht="32.4" x14ac:dyDescent="0.4">
      <c r="A14" s="30" t="s">
        <v>28</v>
      </c>
      <c r="B14" s="30" t="s">
        <v>61</v>
      </c>
      <c r="C14" s="96" t="s">
        <v>62</v>
      </c>
      <c r="E14" s="94" t="s">
        <v>29</v>
      </c>
      <c r="F14" s="32"/>
      <c r="G14" s="18"/>
      <c r="H14" s="22" t="s">
        <v>13</v>
      </c>
      <c r="I14" s="33" t="s">
        <v>63</v>
      </c>
      <c r="J14" s="20"/>
      <c r="K14" s="20"/>
    </row>
    <row r="15" spans="1:11" ht="15.6" x14ac:dyDescent="0.3">
      <c r="A15" s="34" t="s">
        <v>64</v>
      </c>
      <c r="B15" s="92">
        <v>75</v>
      </c>
      <c r="C15" s="93">
        <v>0</v>
      </c>
      <c r="E15" s="95">
        <v>0</v>
      </c>
      <c r="F15" s="36"/>
      <c r="G15" s="18" t="s">
        <v>65</v>
      </c>
      <c r="H15" s="37">
        <f>B15*C15*E15</f>
        <v>0</v>
      </c>
      <c r="I15" s="6"/>
      <c r="J15" s="33"/>
      <c r="K15" s="33"/>
    </row>
    <row r="16" spans="1:11" ht="15.6" x14ac:dyDescent="0.25">
      <c r="A16" s="34" t="s">
        <v>66</v>
      </c>
      <c r="B16" s="92">
        <v>100</v>
      </c>
      <c r="C16" s="93">
        <v>4</v>
      </c>
      <c r="E16" s="95">
        <v>4</v>
      </c>
      <c r="F16" s="36"/>
      <c r="G16" s="18"/>
      <c r="H16" s="37">
        <f t="shared" ref="H16:H18" si="0">B16*C16*E16</f>
        <v>1600</v>
      </c>
      <c r="I16" s="6"/>
      <c r="J16" s="6"/>
      <c r="K16" s="6"/>
    </row>
    <row r="17" spans="1:11" ht="15.6" x14ac:dyDescent="0.25">
      <c r="A17" s="34" t="s">
        <v>31</v>
      </c>
      <c r="B17" s="92"/>
      <c r="C17" s="93">
        <v>0</v>
      </c>
      <c r="E17" s="95"/>
      <c r="F17" s="36"/>
      <c r="G17" s="18"/>
      <c r="H17" s="37">
        <f t="shared" si="0"/>
        <v>0</v>
      </c>
      <c r="I17" s="6"/>
      <c r="J17" s="6"/>
      <c r="K17" s="6"/>
    </row>
    <row r="18" spans="1:11" ht="16.2" thickBot="1" x14ac:dyDescent="0.3">
      <c r="A18" s="34"/>
      <c r="B18" s="92"/>
      <c r="C18" s="93"/>
      <c r="E18" s="95"/>
      <c r="F18" s="36"/>
      <c r="G18" s="18"/>
      <c r="H18" s="37">
        <f t="shared" si="0"/>
        <v>0</v>
      </c>
      <c r="I18" s="6"/>
      <c r="J18" s="6"/>
      <c r="K18" s="6"/>
    </row>
    <row r="19" spans="1:11" ht="16.2" thickBot="1" x14ac:dyDescent="0.35">
      <c r="E19" s="75"/>
      <c r="F19" s="40"/>
      <c r="G19" s="28"/>
      <c r="H19" s="39">
        <f>SUM(H15:H18)</f>
        <v>1600</v>
      </c>
      <c r="I19" s="9"/>
      <c r="J19" s="6"/>
      <c r="K19" s="6"/>
    </row>
    <row r="20" spans="1:11" ht="15.6" x14ac:dyDescent="0.3">
      <c r="E20" s="75"/>
      <c r="J20" s="9"/>
      <c r="K20" s="9"/>
    </row>
    <row r="21" spans="1:11" x14ac:dyDescent="0.25">
      <c r="E21" s="75"/>
    </row>
    <row r="22" spans="1:11" ht="22.8" x14ac:dyDescent="0.25">
      <c r="A22" s="158" t="s">
        <v>67</v>
      </c>
      <c r="B22" s="159"/>
      <c r="C22" s="159"/>
      <c r="D22" s="159"/>
      <c r="E22" s="159"/>
      <c r="F22" s="159"/>
      <c r="G22" s="159"/>
      <c r="H22" s="160"/>
      <c r="I22" s="88"/>
    </row>
    <row r="23" spans="1:11" ht="22.8" x14ac:dyDescent="0.4">
      <c r="A23" s="38" t="s">
        <v>33</v>
      </c>
      <c r="B23" s="38" t="s">
        <v>34</v>
      </c>
      <c r="C23" s="45" t="s">
        <v>35</v>
      </c>
      <c r="D23" s="6"/>
      <c r="E23" s="46" t="s">
        <v>36</v>
      </c>
      <c r="F23" s="16"/>
      <c r="G23" s="18"/>
      <c r="H23" s="45" t="s">
        <v>9</v>
      </c>
      <c r="I23" s="6"/>
      <c r="J23" s="20"/>
      <c r="K23" s="20"/>
    </row>
    <row r="24" spans="1:11" ht="15" x14ac:dyDescent="0.25">
      <c r="A24" s="43" t="s">
        <v>68</v>
      </c>
      <c r="B24" s="58">
        <v>16</v>
      </c>
      <c r="C24" s="47"/>
      <c r="D24" s="6"/>
      <c r="E24" s="58">
        <v>2</v>
      </c>
      <c r="F24" s="36"/>
      <c r="G24" s="18"/>
      <c r="H24" s="37">
        <f>B24*C24*E24</f>
        <v>0</v>
      </c>
      <c r="I24" s="6"/>
      <c r="J24" s="6"/>
      <c r="K24" s="6"/>
    </row>
    <row r="25" spans="1:11" ht="15" x14ac:dyDescent="0.25">
      <c r="A25" s="43" t="s">
        <v>69</v>
      </c>
      <c r="B25" s="58">
        <v>6</v>
      </c>
      <c r="C25" s="47"/>
      <c r="D25" s="6"/>
      <c r="E25" s="58">
        <v>2</v>
      </c>
      <c r="F25" s="17"/>
      <c r="G25" s="18"/>
      <c r="H25" s="37">
        <f t="shared" ref="H25:H29" si="1">B25*C25*E25</f>
        <v>0</v>
      </c>
      <c r="I25" s="6"/>
      <c r="J25" s="6"/>
      <c r="K25" s="6"/>
    </row>
    <row r="26" spans="1:11" ht="15" x14ac:dyDescent="0.25">
      <c r="A26" s="43" t="s">
        <v>70</v>
      </c>
      <c r="B26" s="58">
        <v>4</v>
      </c>
      <c r="C26" s="47"/>
      <c r="D26" s="6"/>
      <c r="E26" s="58">
        <v>2</v>
      </c>
      <c r="F26" s="17"/>
      <c r="G26" s="18"/>
      <c r="H26" s="37">
        <f t="shared" si="1"/>
        <v>0</v>
      </c>
      <c r="I26" s="6"/>
      <c r="J26" s="6"/>
      <c r="K26" s="6"/>
    </row>
    <row r="27" spans="1:11" ht="15" x14ac:dyDescent="0.25">
      <c r="A27" s="43" t="s">
        <v>71</v>
      </c>
      <c r="B27" s="58">
        <v>2</v>
      </c>
      <c r="C27" s="47"/>
      <c r="D27" s="6"/>
      <c r="E27" s="58">
        <v>2</v>
      </c>
      <c r="F27" s="17"/>
      <c r="G27" s="18"/>
      <c r="H27" s="37">
        <f t="shared" si="1"/>
        <v>0</v>
      </c>
      <c r="I27" s="6"/>
      <c r="J27" s="6"/>
      <c r="K27" s="6"/>
    </row>
    <row r="28" spans="1:11" ht="15" x14ac:dyDescent="0.25">
      <c r="A28" s="43"/>
      <c r="B28" s="58"/>
      <c r="C28" s="47"/>
      <c r="D28" s="6"/>
      <c r="E28" s="58"/>
      <c r="F28" s="17"/>
      <c r="G28" s="18"/>
      <c r="H28" s="37">
        <f t="shared" si="1"/>
        <v>0</v>
      </c>
      <c r="I28" s="6"/>
      <c r="J28" s="6"/>
      <c r="K28" s="6"/>
    </row>
    <row r="29" spans="1:11" ht="15.6" thickBot="1" x14ac:dyDescent="0.3">
      <c r="A29" s="43"/>
      <c r="B29" s="58"/>
      <c r="C29" s="47"/>
      <c r="D29" s="6"/>
      <c r="E29" s="58"/>
      <c r="F29" s="17"/>
      <c r="G29" s="18"/>
      <c r="H29" s="37">
        <f t="shared" si="1"/>
        <v>0</v>
      </c>
      <c r="I29" s="6"/>
      <c r="J29" s="6"/>
      <c r="K29" s="6"/>
    </row>
    <row r="30" spans="1:11" ht="16.2" thickBot="1" x14ac:dyDescent="0.3">
      <c r="A30" s="43"/>
      <c r="B30" s="70">
        <f>SUM(B24:B29)</f>
        <v>28</v>
      </c>
      <c r="C30" s="41"/>
      <c r="D30" s="6"/>
      <c r="E30" s="73"/>
      <c r="F30" s="17"/>
      <c r="G30" s="18"/>
      <c r="H30" s="49">
        <f>SUM(H24:H29)</f>
        <v>0</v>
      </c>
      <c r="I30" s="6"/>
      <c r="J30" s="6"/>
      <c r="K30" s="6"/>
    </row>
    <row r="31" spans="1:11" ht="15" x14ac:dyDescent="0.25">
      <c r="A31" s="18"/>
      <c r="B31" s="18"/>
      <c r="C31" s="42"/>
      <c r="D31" s="19"/>
      <c r="E31" s="17"/>
      <c r="F31" s="17"/>
      <c r="G31" s="18"/>
      <c r="H31" s="19"/>
      <c r="I31" s="19"/>
      <c r="J31" s="6"/>
      <c r="K31" s="6"/>
    </row>
    <row r="32" spans="1:11" ht="22.8" x14ac:dyDescent="0.25">
      <c r="A32" s="158" t="s">
        <v>42</v>
      </c>
      <c r="B32" s="159"/>
      <c r="C32" s="159"/>
      <c r="D32" s="159"/>
      <c r="E32" s="159"/>
      <c r="F32" s="159"/>
      <c r="G32" s="159"/>
      <c r="H32" s="160"/>
      <c r="I32" s="88"/>
      <c r="J32" s="6"/>
      <c r="K32" s="6"/>
    </row>
    <row r="33" spans="1:11" ht="15.6" x14ac:dyDescent="0.25">
      <c r="A33" s="34" t="s">
        <v>72</v>
      </c>
      <c r="B33" s="38" t="s">
        <v>0</v>
      </c>
      <c r="C33" s="45" t="s">
        <v>35</v>
      </c>
      <c r="D33" s="6"/>
      <c r="E33" s="17"/>
      <c r="F33" s="17"/>
      <c r="G33" s="18"/>
      <c r="H33" s="45" t="s">
        <v>9</v>
      </c>
      <c r="I33" s="6"/>
      <c r="J33" s="6"/>
      <c r="K33" s="6"/>
    </row>
    <row r="34" spans="1:11" ht="15" x14ac:dyDescent="0.25">
      <c r="A34" s="43" t="s">
        <v>45</v>
      </c>
      <c r="B34" s="71">
        <v>20</v>
      </c>
      <c r="C34" s="51">
        <v>2</v>
      </c>
      <c r="D34" s="6"/>
      <c r="E34" s="17"/>
      <c r="F34" s="17"/>
      <c r="G34" s="18"/>
      <c r="H34" s="37">
        <f>C34*B34</f>
        <v>40</v>
      </c>
      <c r="I34" s="6"/>
      <c r="J34" s="6"/>
      <c r="K34" s="6"/>
    </row>
    <row r="35" spans="1:11" ht="15" x14ac:dyDescent="0.25">
      <c r="A35" s="43" t="s">
        <v>46</v>
      </c>
      <c r="B35" s="71">
        <v>1</v>
      </c>
      <c r="C35" s="51"/>
      <c r="D35" s="6"/>
      <c r="E35" s="50"/>
      <c r="F35" s="50"/>
      <c r="G35" s="18"/>
      <c r="H35" s="37">
        <f t="shared" ref="H35:H45" si="2">C35*B35</f>
        <v>0</v>
      </c>
      <c r="I35" s="6" t="s">
        <v>73</v>
      </c>
      <c r="J35" s="6"/>
      <c r="K35" s="6"/>
    </row>
    <row r="36" spans="1:11" ht="15" x14ac:dyDescent="0.25">
      <c r="A36" s="43" t="s">
        <v>74</v>
      </c>
      <c r="B36" s="71">
        <v>0</v>
      </c>
      <c r="C36" s="51"/>
      <c r="D36" s="6"/>
      <c r="E36" s="50"/>
      <c r="F36" s="50"/>
      <c r="G36" s="18"/>
      <c r="H36" s="37"/>
      <c r="I36" s="6"/>
      <c r="J36" s="6"/>
      <c r="K36" s="6"/>
    </row>
    <row r="37" spans="1:11" ht="15" x14ac:dyDescent="0.25">
      <c r="A37" s="43" t="s">
        <v>75</v>
      </c>
      <c r="B37" s="71">
        <v>0</v>
      </c>
      <c r="C37" s="51"/>
      <c r="D37" s="6"/>
      <c r="E37" s="50"/>
      <c r="F37" s="50"/>
      <c r="G37" s="18"/>
      <c r="H37" s="37"/>
      <c r="I37" s="6"/>
      <c r="J37" s="6"/>
      <c r="K37" s="6"/>
    </row>
    <row r="38" spans="1:11" ht="15" x14ac:dyDescent="0.25">
      <c r="A38" s="43" t="s">
        <v>2</v>
      </c>
      <c r="B38" s="71">
        <v>2</v>
      </c>
      <c r="C38" s="51">
        <v>300</v>
      </c>
      <c r="D38" s="6"/>
      <c r="E38" s="50"/>
      <c r="F38" s="50"/>
      <c r="G38" s="18"/>
      <c r="H38" s="37">
        <f t="shared" si="2"/>
        <v>600</v>
      </c>
      <c r="I38" s="6"/>
      <c r="J38" s="6"/>
      <c r="K38" s="6"/>
    </row>
    <row r="39" spans="1:11" ht="15" x14ac:dyDescent="0.25">
      <c r="A39" s="43" t="s">
        <v>76</v>
      </c>
      <c r="B39" s="71">
        <v>0</v>
      </c>
      <c r="C39" s="51">
        <v>0</v>
      </c>
      <c r="D39" s="6"/>
      <c r="E39" s="50"/>
      <c r="F39" s="50"/>
      <c r="G39" s="18"/>
      <c r="H39" s="37">
        <f t="shared" si="2"/>
        <v>0</v>
      </c>
      <c r="I39" s="6" t="s">
        <v>77</v>
      </c>
      <c r="J39" s="6"/>
      <c r="K39" s="6"/>
    </row>
    <row r="40" spans="1:11" ht="15" x14ac:dyDescent="0.25">
      <c r="A40" s="43" t="s">
        <v>78</v>
      </c>
      <c r="B40" s="58">
        <v>0</v>
      </c>
      <c r="C40" s="51">
        <v>0</v>
      </c>
      <c r="D40" s="6"/>
      <c r="E40" s="17"/>
      <c r="F40" s="17"/>
      <c r="G40" s="18"/>
      <c r="H40" s="37">
        <f t="shared" si="2"/>
        <v>0</v>
      </c>
      <c r="I40" s="6"/>
      <c r="J40" s="6"/>
      <c r="K40" s="6"/>
    </row>
    <row r="41" spans="1:11" ht="15" x14ac:dyDescent="0.25">
      <c r="A41" s="43" t="s">
        <v>79</v>
      </c>
      <c r="B41" s="58">
        <v>0</v>
      </c>
      <c r="C41" s="51">
        <v>0</v>
      </c>
      <c r="D41" s="6"/>
      <c r="E41" s="17"/>
      <c r="F41" s="17"/>
      <c r="G41" s="18"/>
      <c r="H41" s="37">
        <f t="shared" si="2"/>
        <v>0</v>
      </c>
      <c r="I41" s="6"/>
      <c r="J41" s="6"/>
      <c r="K41" s="6"/>
    </row>
    <row r="42" spans="1:11" ht="15" x14ac:dyDescent="0.25">
      <c r="A42" s="43" t="s">
        <v>80</v>
      </c>
      <c r="B42" s="58">
        <v>0</v>
      </c>
      <c r="C42" s="51">
        <v>0</v>
      </c>
      <c r="D42" s="6"/>
      <c r="E42" s="17"/>
      <c r="F42" s="17"/>
      <c r="G42" s="18"/>
      <c r="H42" s="37">
        <f t="shared" si="2"/>
        <v>0</v>
      </c>
      <c r="I42" s="6"/>
      <c r="J42" s="6"/>
      <c r="K42" s="6"/>
    </row>
    <row r="43" spans="1:11" ht="15" x14ac:dyDescent="0.25">
      <c r="A43" s="43" t="s">
        <v>81</v>
      </c>
      <c r="B43" s="58">
        <v>0</v>
      </c>
      <c r="C43" s="51"/>
      <c r="D43" s="6"/>
      <c r="E43" s="17"/>
      <c r="F43" s="17"/>
      <c r="G43" s="18"/>
      <c r="H43" s="37">
        <f t="shared" si="2"/>
        <v>0</v>
      </c>
      <c r="I43" s="6"/>
      <c r="J43" s="6"/>
      <c r="K43" s="6"/>
    </row>
    <row r="44" spans="1:11" ht="15" x14ac:dyDescent="0.25">
      <c r="A44" s="43" t="s">
        <v>82</v>
      </c>
      <c r="B44" s="58">
        <v>0</v>
      </c>
      <c r="C44" s="51"/>
      <c r="D44" s="6"/>
      <c r="E44" s="17"/>
      <c r="F44" s="17"/>
      <c r="G44" s="18"/>
      <c r="H44" s="37">
        <f t="shared" si="2"/>
        <v>0</v>
      </c>
      <c r="I44" s="6"/>
      <c r="J44" s="6"/>
      <c r="K44" s="6"/>
    </row>
    <row r="45" spans="1:11" ht="15.6" thickBot="1" x14ac:dyDescent="0.3">
      <c r="A45" s="44"/>
      <c r="B45" s="62">
        <v>0</v>
      </c>
      <c r="C45" s="52">
        <v>0</v>
      </c>
      <c r="D45" s="6"/>
      <c r="E45" s="17"/>
      <c r="F45" s="17"/>
      <c r="G45" s="18"/>
      <c r="H45" s="37">
        <f t="shared" si="2"/>
        <v>0</v>
      </c>
      <c r="I45" s="6" t="s">
        <v>83</v>
      </c>
      <c r="J45" s="6"/>
      <c r="K45" s="6"/>
    </row>
    <row r="46" spans="1:11" ht="16.2" thickBot="1" x14ac:dyDescent="0.35">
      <c r="A46" s="41"/>
      <c r="B46" s="41"/>
      <c r="C46" s="70">
        <f>SUM(C34:C45)</f>
        <v>302</v>
      </c>
      <c r="D46" s="9"/>
      <c r="E46" s="16"/>
      <c r="F46" s="16"/>
      <c r="G46" s="28"/>
      <c r="H46" s="49">
        <f>SUM(H34:H45)</f>
        <v>640</v>
      </c>
      <c r="I46" s="9"/>
      <c r="J46" s="6"/>
      <c r="K46" s="6"/>
    </row>
    <row r="47" spans="1:11" ht="15.6" x14ac:dyDescent="0.3">
      <c r="A47" s="18"/>
      <c r="B47" s="18"/>
      <c r="C47" s="42"/>
      <c r="D47" s="19"/>
      <c r="E47" s="48"/>
      <c r="F47" s="17"/>
      <c r="G47" s="18"/>
      <c r="H47" s="19"/>
      <c r="I47" s="6"/>
      <c r="J47" s="9"/>
      <c r="K47" s="9"/>
    </row>
    <row r="48" spans="1:11" ht="15" x14ac:dyDescent="0.25">
      <c r="A48" s="18"/>
      <c r="B48" s="18"/>
      <c r="C48" s="19"/>
      <c r="D48" s="19"/>
      <c r="E48" s="17"/>
      <c r="F48" s="17"/>
      <c r="G48" s="78" t="s">
        <v>84</v>
      </c>
      <c r="H48" s="78" t="e">
        <f>H49/B9</f>
        <v>#REF!</v>
      </c>
      <c r="I48" s="6"/>
      <c r="J48" s="6"/>
      <c r="K48" s="6"/>
    </row>
    <row r="49" spans="1:11" ht="17.399999999999999" x14ac:dyDescent="0.3">
      <c r="A49" s="53"/>
      <c r="B49" s="53"/>
      <c r="C49" s="53"/>
      <c r="D49" s="53"/>
      <c r="E49" s="74"/>
      <c r="F49" s="53"/>
      <c r="G49" s="79" t="s">
        <v>47</v>
      </c>
      <c r="H49" s="85" t="e">
        <f>#REF!+#REF!+H19+H30+H46</f>
        <v>#REF!</v>
      </c>
      <c r="I49" s="53"/>
      <c r="J49" s="6"/>
      <c r="K49" s="6"/>
    </row>
    <row r="50" spans="1:11" ht="17.399999999999999" x14ac:dyDescent="0.3">
      <c r="E50" s="75"/>
      <c r="G50" s="78"/>
      <c r="H50" s="78"/>
      <c r="J50" s="53"/>
      <c r="K50" s="53"/>
    </row>
    <row r="51" spans="1:11" ht="17.399999999999999" x14ac:dyDescent="0.3">
      <c r="E51" s="75"/>
      <c r="G51" s="79" t="s">
        <v>85</v>
      </c>
      <c r="H51" s="84">
        <f>H9</f>
        <v>0</v>
      </c>
    </row>
    <row r="52" spans="1:11" ht="17.399999999999999" x14ac:dyDescent="0.3">
      <c r="E52" s="75"/>
      <c r="G52" s="90" t="s">
        <v>86</v>
      </c>
      <c r="H52" s="91" t="e">
        <f>H51-H49</f>
        <v>#REF!</v>
      </c>
    </row>
    <row r="53" spans="1:11" x14ac:dyDescent="0.25">
      <c r="E53" s="75"/>
    </row>
  </sheetData>
  <mergeCells count="5">
    <mergeCell ref="A22:H22"/>
    <mergeCell ref="A32:H32"/>
    <mergeCell ref="A1:I1"/>
    <mergeCell ref="A4:H4"/>
    <mergeCell ref="A13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Q68"/>
  <sheetViews>
    <sheetView topLeftCell="A25" zoomScale="91" zoomScaleNormal="101" zoomScalePageLayoutView="125" workbookViewId="0">
      <selection activeCell="A62" sqref="A62"/>
    </sheetView>
  </sheetViews>
  <sheetFormatPr defaultColWidth="8.6640625" defaultRowHeight="13.2" x14ac:dyDescent="0.25"/>
  <cols>
    <col min="1" max="1" width="19.44140625" customWidth="1"/>
    <col min="2" max="2" width="22.33203125" customWidth="1"/>
    <col min="3" max="3" width="13.109375" customWidth="1"/>
    <col min="4" max="4" width="11.33203125" customWidth="1"/>
    <col min="5" max="5" width="8.6640625" style="75"/>
    <col min="6" max="6" width="11.33203125" customWidth="1"/>
    <col min="7" max="7" width="16.6640625" customWidth="1"/>
    <col min="8" max="8" width="17.6640625" customWidth="1"/>
    <col min="9" max="9" width="18.6640625" customWidth="1"/>
  </cols>
  <sheetData>
    <row r="1" spans="1:17" ht="35.4" x14ac:dyDescent="0.25">
      <c r="A1" s="163" t="s">
        <v>3</v>
      </c>
      <c r="B1" s="163"/>
      <c r="C1" s="163"/>
      <c r="D1" s="163"/>
      <c r="E1" s="163"/>
      <c r="F1" s="163"/>
      <c r="G1" s="163"/>
      <c r="H1" s="163"/>
      <c r="I1" s="163"/>
    </row>
    <row r="2" spans="1:17" ht="22.8" x14ac:dyDescent="0.25">
      <c r="A2" s="164" t="s">
        <v>87</v>
      </c>
      <c r="B2" s="164"/>
      <c r="C2" s="164"/>
      <c r="D2" s="164"/>
      <c r="E2" s="164"/>
      <c r="F2" s="164"/>
      <c r="G2" s="164"/>
      <c r="H2" s="164"/>
      <c r="I2" s="164"/>
    </row>
    <row r="3" spans="1:17" ht="21" customHeight="1" x14ac:dyDescent="0.4">
      <c r="A3" s="1"/>
      <c r="B3" s="54"/>
      <c r="C3" s="1"/>
      <c r="D3" s="1"/>
      <c r="E3" s="1"/>
      <c r="F3" s="1"/>
      <c r="G3" s="1"/>
      <c r="H3" s="1"/>
      <c r="I3" s="1"/>
    </row>
    <row r="4" spans="1:17" ht="12" customHeight="1" x14ac:dyDescent="0.25">
      <c r="A4" s="16" t="s">
        <v>54</v>
      </c>
      <c r="B4" s="86">
        <v>2</v>
      </c>
      <c r="C4" s="40" t="s">
        <v>55</v>
      </c>
      <c r="D4" s="1"/>
      <c r="E4" s="1"/>
      <c r="F4" s="1"/>
      <c r="G4" s="1"/>
      <c r="H4" s="1"/>
      <c r="I4" s="1"/>
    </row>
    <row r="5" spans="1:17" ht="22.8" x14ac:dyDescent="0.25">
      <c r="A5" s="162" t="s">
        <v>4</v>
      </c>
      <c r="B5" s="162"/>
      <c r="C5" s="162"/>
      <c r="D5" s="162"/>
      <c r="E5" s="162"/>
      <c r="F5" s="162"/>
      <c r="G5" s="162"/>
      <c r="H5" s="162"/>
      <c r="I5" s="87"/>
      <c r="Q5" s="77"/>
    </row>
    <row r="6" spans="1:17" s="4" customFormat="1" ht="31.2" x14ac:dyDescent="0.3">
      <c r="A6" s="76" t="s">
        <v>5</v>
      </c>
      <c r="B6" s="2" t="s">
        <v>56</v>
      </c>
      <c r="C6" s="3" t="s">
        <v>57</v>
      </c>
      <c r="D6" s="3" t="s">
        <v>58</v>
      </c>
      <c r="E6" s="3" t="s">
        <v>7</v>
      </c>
      <c r="F6" s="3" t="s">
        <v>59</v>
      </c>
      <c r="G6" s="3"/>
      <c r="H6" s="3" t="s">
        <v>8</v>
      </c>
      <c r="I6" s="10"/>
      <c r="K6" s="6"/>
    </row>
    <row r="7" spans="1:17" s="6" customFormat="1" ht="15.6" x14ac:dyDescent="0.25">
      <c r="A7" s="5" t="s">
        <v>88</v>
      </c>
      <c r="B7" s="58">
        <v>0</v>
      </c>
      <c r="C7" s="58">
        <v>0</v>
      </c>
      <c r="D7" s="59">
        <f>C7*B7</f>
        <v>0</v>
      </c>
      <c r="E7" s="58">
        <v>0</v>
      </c>
      <c r="F7" s="60">
        <v>45</v>
      </c>
      <c r="G7" s="80"/>
      <c r="H7" s="82">
        <f>F7*B7</f>
        <v>0</v>
      </c>
      <c r="I7" s="10"/>
    </row>
    <row r="8" spans="1:17" s="6" customFormat="1" ht="15.6" x14ac:dyDescent="0.25">
      <c r="A8" s="5" t="s">
        <v>88</v>
      </c>
      <c r="B8" s="58">
        <v>0</v>
      </c>
      <c r="C8" s="58">
        <v>0</v>
      </c>
      <c r="D8" s="59">
        <f>C8*B8</f>
        <v>0</v>
      </c>
      <c r="E8" s="58">
        <v>0</v>
      </c>
      <c r="F8" s="60">
        <v>45</v>
      </c>
      <c r="G8" s="80"/>
      <c r="H8" s="82">
        <f>F8*B8</f>
        <v>0</v>
      </c>
      <c r="I8" s="10"/>
    </row>
    <row r="9" spans="1:17" s="6" customFormat="1" ht="15.6" x14ac:dyDescent="0.25">
      <c r="A9" s="5"/>
      <c r="B9" s="58">
        <v>0</v>
      </c>
      <c r="C9" s="58">
        <v>0</v>
      </c>
      <c r="D9" s="59">
        <v>0</v>
      </c>
      <c r="E9" s="58">
        <v>0</v>
      </c>
      <c r="F9" s="60">
        <v>0</v>
      </c>
      <c r="G9" s="80"/>
      <c r="H9" s="82">
        <f>F9*B9</f>
        <v>0</v>
      </c>
      <c r="I9" s="10"/>
    </row>
    <row r="10" spans="1:17" s="6" customFormat="1" ht="16.2" thickBot="1" x14ac:dyDescent="0.3">
      <c r="A10" s="7" t="s">
        <v>89</v>
      </c>
      <c r="B10" s="62">
        <f>ROUND((B7*0.5),0)</f>
        <v>0</v>
      </c>
      <c r="C10" s="58"/>
      <c r="D10" s="59"/>
      <c r="E10" s="58"/>
      <c r="F10" s="63">
        <v>5</v>
      </c>
      <c r="G10" s="80"/>
      <c r="H10" s="82">
        <f>F10*B10</f>
        <v>0</v>
      </c>
      <c r="I10" s="10"/>
    </row>
    <row r="11" spans="1:17" s="9" customFormat="1" ht="16.2" thickBot="1" x14ac:dyDescent="0.35">
      <c r="A11" s="8" t="s">
        <v>9</v>
      </c>
      <c r="B11" s="57">
        <f>SUM(B7:B9)</f>
        <v>0</v>
      </c>
      <c r="C11" s="64"/>
      <c r="D11" s="57">
        <f>SUM(D7:D10)</f>
        <v>0</v>
      </c>
      <c r="E11" s="57">
        <f>MAX(E7:E10)</f>
        <v>0</v>
      </c>
      <c r="F11" s="65"/>
      <c r="G11" s="81"/>
      <c r="H11" s="83">
        <f>SUM(Income_per_Entry)</f>
        <v>0</v>
      </c>
      <c r="I11" s="10"/>
    </row>
    <row r="12" spans="1:17" x14ac:dyDescent="0.25">
      <c r="A12" s="10"/>
      <c r="B12" s="10"/>
      <c r="C12" s="10"/>
      <c r="D12" s="10"/>
      <c r="E12" s="11"/>
      <c r="F12" s="11"/>
      <c r="G12" s="10"/>
      <c r="H12" s="10"/>
      <c r="I12" s="10"/>
    </row>
    <row r="13" spans="1:17" ht="22.8" x14ac:dyDescent="0.25">
      <c r="A13" s="159" t="s">
        <v>10</v>
      </c>
      <c r="B13" s="159"/>
      <c r="C13" s="159"/>
      <c r="D13" s="159"/>
      <c r="E13" s="159"/>
      <c r="F13" s="159"/>
      <c r="G13" s="159"/>
      <c r="H13" s="159"/>
      <c r="I13" s="87"/>
    </row>
    <row r="14" spans="1:17" s="4" customFormat="1" ht="31.5" customHeight="1" x14ac:dyDescent="0.3">
      <c r="A14" s="2" t="s">
        <v>90</v>
      </c>
      <c r="B14" s="12" t="s">
        <v>12</v>
      </c>
      <c r="C14" s="12" t="s">
        <v>91</v>
      </c>
      <c r="D14" s="69"/>
      <c r="E14" s="68" t="s">
        <v>7</v>
      </c>
      <c r="F14"/>
      <c r="G14"/>
      <c r="H14" s="22" t="s">
        <v>13</v>
      </c>
    </row>
    <row r="15" spans="1:17" s="6" customFormat="1" ht="15.6" x14ac:dyDescent="0.25">
      <c r="A15" s="5" t="s">
        <v>14</v>
      </c>
      <c r="B15" s="55">
        <v>2</v>
      </c>
      <c r="C15" s="13">
        <v>100</v>
      </c>
      <c r="D15" s="69"/>
      <c r="E15" s="58">
        <v>0</v>
      </c>
      <c r="F15"/>
      <c r="G15"/>
      <c r="H15" s="61">
        <f>E15*C15</f>
        <v>0</v>
      </c>
    </row>
    <row r="16" spans="1:17" s="6" customFormat="1" ht="15.6" x14ac:dyDescent="0.25">
      <c r="A16" s="5" t="s">
        <v>15</v>
      </c>
      <c r="B16" s="55">
        <v>2</v>
      </c>
      <c r="C16" s="13">
        <v>100</v>
      </c>
      <c r="D16" s="69"/>
      <c r="E16" s="58">
        <v>0</v>
      </c>
      <c r="F16"/>
      <c r="G16"/>
      <c r="H16" s="61">
        <f>E16*C16</f>
        <v>0</v>
      </c>
    </row>
    <row r="17" spans="1:9" s="6" customFormat="1" ht="15.6" x14ac:dyDescent="0.25">
      <c r="A17" s="5" t="s">
        <v>16</v>
      </c>
      <c r="B17" s="55">
        <v>2</v>
      </c>
      <c r="C17" s="13">
        <v>100</v>
      </c>
      <c r="D17" s="69"/>
      <c r="E17" s="58">
        <v>0</v>
      </c>
      <c r="F17"/>
      <c r="G17"/>
      <c r="H17" s="61">
        <f>E17*C17</f>
        <v>0</v>
      </c>
    </row>
    <row r="18" spans="1:9" s="6" customFormat="1" ht="15.6" x14ac:dyDescent="0.25">
      <c r="A18" s="5" t="s">
        <v>17</v>
      </c>
      <c r="B18" s="55">
        <v>2</v>
      </c>
      <c r="C18" s="13">
        <v>100</v>
      </c>
      <c r="D18" s="69"/>
      <c r="E18" s="58">
        <v>0</v>
      </c>
      <c r="F18"/>
      <c r="G18"/>
      <c r="H18" s="61">
        <f>E18*C18</f>
        <v>0</v>
      </c>
    </row>
    <row r="19" spans="1:9" s="6" customFormat="1" ht="16.2" thickBot="1" x14ac:dyDescent="0.3">
      <c r="A19" s="5" t="s">
        <v>18</v>
      </c>
      <c r="B19" s="56">
        <v>2</v>
      </c>
      <c r="C19" s="13">
        <v>100</v>
      </c>
      <c r="D19" s="69"/>
      <c r="E19" s="58">
        <v>0</v>
      </c>
      <c r="F19"/>
      <c r="G19"/>
      <c r="H19" s="61">
        <f>E19*C19</f>
        <v>0</v>
      </c>
    </row>
    <row r="20" spans="1:9" s="9" customFormat="1" ht="16.2" thickBot="1" x14ac:dyDescent="0.35">
      <c r="A20" s="69"/>
      <c r="B20" s="69"/>
      <c r="C20" s="69"/>
      <c r="D20" s="69"/>
      <c r="E20" s="69"/>
      <c r="F20"/>
      <c r="G20"/>
      <c r="H20" s="66">
        <f>SUM(H15:H19)</f>
        <v>0</v>
      </c>
    </row>
    <row r="23" spans="1:9" s="20" customFormat="1" ht="22.8" x14ac:dyDescent="0.4">
      <c r="A23" s="158" t="s">
        <v>23</v>
      </c>
      <c r="B23" s="159"/>
      <c r="C23" s="159"/>
      <c r="D23" s="159"/>
      <c r="E23" s="159"/>
      <c r="F23" s="159"/>
      <c r="G23" s="159"/>
      <c r="H23" s="160"/>
      <c r="I23" s="89"/>
    </row>
    <row r="24" spans="1:9" s="15" customFormat="1" ht="31.2" x14ac:dyDescent="0.25">
      <c r="A24" s="21" t="s">
        <v>24</v>
      </c>
      <c r="B24" s="21"/>
      <c r="C24" s="22" t="s">
        <v>91</v>
      </c>
      <c r="E24" s="22" t="s">
        <v>29</v>
      </c>
      <c r="F24" s="14"/>
      <c r="G24" s="10"/>
      <c r="H24" s="22" t="s">
        <v>13</v>
      </c>
    </row>
    <row r="25" spans="1:9" ht="15.6" x14ac:dyDescent="0.25">
      <c r="A25" s="23" t="s">
        <v>92</v>
      </c>
      <c r="B25" s="67"/>
      <c r="C25" s="13">
        <v>50</v>
      </c>
      <c r="E25" s="67">
        <v>0</v>
      </c>
      <c r="F25" s="25"/>
      <c r="G25" s="10"/>
      <c r="H25" s="26">
        <f>E25*C25</f>
        <v>0</v>
      </c>
    </row>
    <row r="26" spans="1:9" ht="16.2" thickBot="1" x14ac:dyDescent="0.3">
      <c r="A26" s="23" t="s">
        <v>93</v>
      </c>
      <c r="B26" s="67"/>
      <c r="C26" s="13">
        <v>125</v>
      </c>
      <c r="E26" s="67">
        <v>0</v>
      </c>
      <c r="F26" s="24"/>
      <c r="G26" s="10"/>
      <c r="H26" s="26">
        <f>E26*C26</f>
        <v>0</v>
      </c>
    </row>
    <row r="27" spans="1:9" s="9" customFormat="1" ht="16.2" thickBot="1" x14ac:dyDescent="0.35">
      <c r="A27" s="27"/>
      <c r="B27" s="27"/>
      <c r="C27" s="27"/>
      <c r="D27" s="27"/>
      <c r="E27" s="27"/>
      <c r="F27" s="27"/>
      <c r="G27" s="28"/>
      <c r="H27" s="29">
        <f>SUM(H25:H26)</f>
        <v>0</v>
      </c>
    </row>
    <row r="28" spans="1:9" x14ac:dyDescent="0.25">
      <c r="A28" s="10"/>
      <c r="B28" s="10"/>
      <c r="C28" s="10"/>
      <c r="D28" s="10"/>
      <c r="E28" s="72"/>
    </row>
    <row r="29" spans="1:9" s="20" customFormat="1" ht="22.8" x14ac:dyDescent="0.4">
      <c r="A29" s="158" t="s">
        <v>60</v>
      </c>
      <c r="B29" s="159"/>
      <c r="C29" s="159"/>
      <c r="D29" s="159"/>
      <c r="E29" s="159"/>
      <c r="F29" s="159"/>
      <c r="G29" s="159"/>
      <c r="H29" s="160"/>
      <c r="I29" s="10"/>
    </row>
    <row r="30" spans="1:9" s="33" customFormat="1" ht="46.8" x14ac:dyDescent="0.3">
      <c r="A30" s="30" t="s">
        <v>28</v>
      </c>
      <c r="B30" s="22" t="s">
        <v>94</v>
      </c>
      <c r="C30" s="22" t="s">
        <v>95</v>
      </c>
      <c r="E30" s="31" t="s">
        <v>29</v>
      </c>
      <c r="F30" s="32"/>
      <c r="G30" s="18"/>
      <c r="H30" s="22" t="s">
        <v>13</v>
      </c>
    </row>
    <row r="31" spans="1:9" s="6" customFormat="1" ht="15.6" x14ac:dyDescent="0.25">
      <c r="A31" s="34" t="s">
        <v>96</v>
      </c>
      <c r="B31" s="35">
        <v>0</v>
      </c>
      <c r="C31" s="35">
        <v>75</v>
      </c>
      <c r="E31" s="58">
        <v>0</v>
      </c>
      <c r="F31" s="36"/>
      <c r="G31" s="18"/>
      <c r="H31" s="37">
        <f>(B31+C31)*E31</f>
        <v>0</v>
      </c>
    </row>
    <row r="32" spans="1:9" s="6" customFormat="1" ht="15.6" x14ac:dyDescent="0.25">
      <c r="A32" s="34" t="s">
        <v>30</v>
      </c>
      <c r="B32" s="35">
        <v>0</v>
      </c>
      <c r="C32" s="35">
        <v>35</v>
      </c>
      <c r="E32" s="58">
        <v>0</v>
      </c>
      <c r="F32" s="36"/>
      <c r="G32" s="18"/>
      <c r="H32" s="37">
        <f>(B32+C32)*E32</f>
        <v>0</v>
      </c>
    </row>
    <row r="33" spans="1:9" s="6" customFormat="1" ht="15.6" x14ac:dyDescent="0.25">
      <c r="A33" s="34"/>
      <c r="B33" s="35"/>
      <c r="C33" s="35"/>
      <c r="E33" s="58"/>
      <c r="F33" s="36"/>
      <c r="G33" s="18"/>
      <c r="H33" s="37">
        <f>(B33+C33)*E33</f>
        <v>0</v>
      </c>
    </row>
    <row r="34" spans="1:9" s="6" customFormat="1" ht="16.2" thickBot="1" x14ac:dyDescent="0.3">
      <c r="A34" s="34"/>
      <c r="B34" s="35"/>
      <c r="C34" s="35"/>
      <c r="E34" s="58"/>
      <c r="F34" s="36"/>
      <c r="G34" s="18"/>
      <c r="H34" s="37">
        <f>(B34+C34)*E34</f>
        <v>0</v>
      </c>
    </row>
    <row r="35" spans="1:9" s="9" customFormat="1" ht="16.2" thickBot="1" x14ac:dyDescent="0.35">
      <c r="A35"/>
      <c r="B35"/>
      <c r="C35"/>
      <c r="D35"/>
      <c r="E35" s="75"/>
      <c r="F35" s="40"/>
      <c r="G35" s="28"/>
      <c r="H35" s="39">
        <f>SUM(H31:H34)</f>
        <v>0</v>
      </c>
    </row>
    <row r="38" spans="1:9" s="20" customFormat="1" ht="22.8" x14ac:dyDescent="0.4">
      <c r="A38" s="158" t="s">
        <v>97</v>
      </c>
      <c r="B38" s="159"/>
      <c r="C38" s="159"/>
      <c r="D38" s="159"/>
      <c r="E38" s="159"/>
      <c r="F38" s="159"/>
      <c r="G38" s="159"/>
      <c r="H38" s="160"/>
      <c r="I38" s="88"/>
    </row>
    <row r="39" spans="1:9" s="6" customFormat="1" ht="15.6" x14ac:dyDescent="0.25">
      <c r="A39" s="38" t="s">
        <v>33</v>
      </c>
      <c r="B39" s="38" t="s">
        <v>34</v>
      </c>
      <c r="C39" s="45" t="s">
        <v>35</v>
      </c>
      <c r="E39" s="46" t="s">
        <v>36</v>
      </c>
      <c r="F39" s="16"/>
      <c r="G39" s="18"/>
      <c r="H39" s="45" t="s">
        <v>9</v>
      </c>
    </row>
    <row r="40" spans="1:9" s="6" customFormat="1" ht="15" x14ac:dyDescent="0.25">
      <c r="A40" s="43" t="s">
        <v>98</v>
      </c>
      <c r="B40" s="58">
        <v>6</v>
      </c>
      <c r="C40" s="47">
        <v>3.5</v>
      </c>
      <c r="E40" s="58">
        <v>0</v>
      </c>
      <c r="F40" s="36"/>
      <c r="G40" s="18"/>
      <c r="H40" s="37">
        <f t="shared" ref="H40:H45" si="0">(B40*C40)*E40</f>
        <v>0</v>
      </c>
    </row>
    <row r="41" spans="1:9" s="6" customFormat="1" ht="15" x14ac:dyDescent="0.25">
      <c r="A41" s="43" t="s">
        <v>38</v>
      </c>
      <c r="B41" s="58">
        <v>0</v>
      </c>
      <c r="C41" s="47">
        <f>C40</f>
        <v>3.5</v>
      </c>
      <c r="E41" s="58">
        <v>0</v>
      </c>
      <c r="F41" s="17"/>
      <c r="G41" s="18"/>
      <c r="H41" s="37">
        <f t="shared" si="0"/>
        <v>0</v>
      </c>
    </row>
    <row r="42" spans="1:9" s="6" customFormat="1" ht="15" x14ac:dyDescent="0.25">
      <c r="A42" s="43" t="s">
        <v>39</v>
      </c>
      <c r="B42" s="58">
        <v>8</v>
      </c>
      <c r="C42" s="47">
        <f>C41</f>
        <v>3.5</v>
      </c>
      <c r="E42" s="58">
        <v>0</v>
      </c>
      <c r="F42" s="17"/>
      <c r="G42" s="18"/>
      <c r="H42" s="37">
        <f t="shared" si="0"/>
        <v>0</v>
      </c>
    </row>
    <row r="43" spans="1:9" s="6" customFormat="1" ht="15" x14ac:dyDescent="0.25">
      <c r="A43" s="43" t="s">
        <v>40</v>
      </c>
      <c r="B43" s="58">
        <v>0</v>
      </c>
      <c r="C43" s="47">
        <f>C41</f>
        <v>3.5</v>
      </c>
      <c r="E43" s="58">
        <v>0</v>
      </c>
      <c r="F43" s="17"/>
      <c r="G43" s="18"/>
      <c r="H43" s="37">
        <f t="shared" si="0"/>
        <v>0</v>
      </c>
    </row>
    <row r="44" spans="1:9" s="6" customFormat="1" ht="15" x14ac:dyDescent="0.25">
      <c r="A44" s="43" t="s">
        <v>41</v>
      </c>
      <c r="B44" s="58">
        <v>0</v>
      </c>
      <c r="C44" s="47">
        <v>5</v>
      </c>
      <c r="E44" s="58">
        <v>0</v>
      </c>
      <c r="F44" s="17"/>
      <c r="G44" s="18"/>
      <c r="H44" s="37">
        <f t="shared" si="0"/>
        <v>0</v>
      </c>
    </row>
    <row r="45" spans="1:9" s="6" customFormat="1" ht="15.6" thickBot="1" x14ac:dyDescent="0.3">
      <c r="A45" s="43" t="s">
        <v>31</v>
      </c>
      <c r="B45" s="58">
        <v>0</v>
      </c>
      <c r="C45" s="47">
        <f>C42</f>
        <v>3.5</v>
      </c>
      <c r="E45" s="58">
        <v>0</v>
      </c>
      <c r="F45" s="17"/>
      <c r="G45" s="18"/>
      <c r="H45" s="37">
        <f t="shared" si="0"/>
        <v>0</v>
      </c>
    </row>
    <row r="46" spans="1:9" s="6" customFormat="1" ht="16.2" thickBot="1" x14ac:dyDescent="0.3">
      <c r="A46" s="43"/>
      <c r="B46" s="70">
        <f>SUM(B40:B45)</f>
        <v>14</v>
      </c>
      <c r="C46" s="41"/>
      <c r="E46" s="73"/>
      <c r="F46" s="17"/>
      <c r="G46" s="18"/>
      <c r="H46" s="49">
        <f>SUM(H40:H45)</f>
        <v>0</v>
      </c>
    </row>
    <row r="47" spans="1:9" s="6" customFormat="1" ht="15" x14ac:dyDescent="0.25">
      <c r="A47" s="18"/>
      <c r="B47" s="18"/>
      <c r="C47" s="42"/>
      <c r="D47" s="19"/>
      <c r="E47" s="17"/>
      <c r="F47" s="17"/>
      <c r="G47" s="18"/>
      <c r="H47" s="19"/>
      <c r="I47" s="19"/>
    </row>
    <row r="48" spans="1:9" s="6" customFormat="1" ht="22.8" x14ac:dyDescent="0.25">
      <c r="A48" s="158" t="s">
        <v>42</v>
      </c>
      <c r="B48" s="159"/>
      <c r="C48" s="159"/>
      <c r="D48" s="159"/>
      <c r="E48" s="159"/>
      <c r="F48" s="159"/>
      <c r="G48" s="159"/>
      <c r="H48" s="160"/>
      <c r="I48" s="88"/>
    </row>
    <row r="49" spans="1:10" s="6" customFormat="1" ht="15.6" x14ac:dyDescent="0.25">
      <c r="A49" s="34" t="s">
        <v>72</v>
      </c>
      <c r="B49" s="38" t="s">
        <v>0</v>
      </c>
      <c r="C49" s="45" t="s">
        <v>35</v>
      </c>
      <c r="E49" s="17"/>
      <c r="F49" s="17"/>
      <c r="G49" s="18"/>
      <c r="H49" s="45" t="s">
        <v>9</v>
      </c>
    </row>
    <row r="50" spans="1:10" s="6" customFormat="1" ht="15" x14ac:dyDescent="0.25">
      <c r="A50" s="43" t="s">
        <v>45</v>
      </c>
      <c r="B50" s="71">
        <v>0</v>
      </c>
      <c r="C50" s="51">
        <v>8.5</v>
      </c>
      <c r="E50" s="17"/>
      <c r="F50" s="17"/>
      <c r="G50" s="18"/>
      <c r="H50" s="37">
        <f>C50*B50</f>
        <v>0</v>
      </c>
    </row>
    <row r="51" spans="1:10" s="6" customFormat="1" ht="15" x14ac:dyDescent="0.25">
      <c r="A51" s="43" t="s">
        <v>46</v>
      </c>
      <c r="B51" s="71">
        <v>1</v>
      </c>
      <c r="C51" s="51">
        <v>120</v>
      </c>
      <c r="E51" s="50"/>
      <c r="F51" s="50"/>
      <c r="G51" s="18"/>
      <c r="H51" s="37">
        <f t="shared" ref="H51:H59" si="1">C51*B51</f>
        <v>120</v>
      </c>
      <c r="I51" s="6" t="s">
        <v>99</v>
      </c>
    </row>
    <row r="52" spans="1:10" s="6" customFormat="1" ht="15" x14ac:dyDescent="0.25">
      <c r="A52" s="43" t="s">
        <v>2</v>
      </c>
      <c r="B52" s="71">
        <v>2</v>
      </c>
      <c r="C52" s="51">
        <v>250</v>
      </c>
      <c r="E52" s="50"/>
      <c r="F52" s="50"/>
      <c r="G52" s="18"/>
      <c r="H52" s="37">
        <f t="shared" si="1"/>
        <v>500</v>
      </c>
      <c r="J52" s="6" t="s">
        <v>100</v>
      </c>
    </row>
    <row r="53" spans="1:10" s="6" customFormat="1" ht="15" x14ac:dyDescent="0.25">
      <c r="A53" s="43" t="s">
        <v>76</v>
      </c>
      <c r="B53" s="71">
        <v>0</v>
      </c>
      <c r="C53" s="51">
        <v>0</v>
      </c>
      <c r="E53" s="50"/>
      <c r="F53" s="50"/>
      <c r="G53" s="18"/>
      <c r="H53" s="37">
        <f t="shared" si="1"/>
        <v>0</v>
      </c>
      <c r="J53" s="6" t="s">
        <v>101</v>
      </c>
    </row>
    <row r="54" spans="1:10" s="6" customFormat="1" ht="15" x14ac:dyDescent="0.25">
      <c r="A54" s="43" t="s">
        <v>78</v>
      </c>
      <c r="B54" s="58">
        <v>0</v>
      </c>
      <c r="C54" s="51">
        <v>0</v>
      </c>
      <c r="E54" s="17"/>
      <c r="F54" s="17"/>
      <c r="G54" s="18"/>
      <c r="H54" s="37">
        <f t="shared" si="1"/>
        <v>0</v>
      </c>
      <c r="J54" s="6" t="s">
        <v>102</v>
      </c>
    </row>
    <row r="55" spans="1:10" s="6" customFormat="1" ht="15" x14ac:dyDescent="0.25">
      <c r="A55" s="43" t="s">
        <v>79</v>
      </c>
      <c r="B55" s="58">
        <v>0</v>
      </c>
      <c r="C55" s="51">
        <v>0</v>
      </c>
      <c r="E55" s="17"/>
      <c r="F55" s="17"/>
      <c r="G55" s="18"/>
      <c r="H55" s="37">
        <f t="shared" si="1"/>
        <v>0</v>
      </c>
    </row>
    <row r="56" spans="1:10" s="6" customFormat="1" ht="15" x14ac:dyDescent="0.25">
      <c r="A56" s="43" t="s">
        <v>80</v>
      </c>
      <c r="B56" s="58">
        <v>0</v>
      </c>
      <c r="C56" s="51">
        <v>0</v>
      </c>
      <c r="E56" s="17"/>
      <c r="F56" s="17"/>
      <c r="G56" s="18"/>
      <c r="H56" s="37">
        <f t="shared" si="1"/>
        <v>0</v>
      </c>
    </row>
    <row r="57" spans="1:10" s="6" customFormat="1" ht="15" x14ac:dyDescent="0.25">
      <c r="A57" s="43" t="s">
        <v>81</v>
      </c>
      <c r="B57" s="58">
        <v>0</v>
      </c>
      <c r="C57" s="51">
        <v>1</v>
      </c>
      <c r="E57" s="17"/>
      <c r="F57" s="17"/>
      <c r="G57" s="18"/>
      <c r="H57" s="37">
        <f t="shared" si="1"/>
        <v>0</v>
      </c>
    </row>
    <row r="58" spans="1:10" s="6" customFormat="1" ht="15" x14ac:dyDescent="0.25">
      <c r="A58" s="43" t="s">
        <v>82</v>
      </c>
      <c r="B58" s="58">
        <v>4</v>
      </c>
      <c r="C58" s="51">
        <v>10</v>
      </c>
      <c r="E58" s="17"/>
      <c r="F58" s="17"/>
      <c r="G58" s="18"/>
      <c r="H58" s="37">
        <f t="shared" si="1"/>
        <v>40</v>
      </c>
    </row>
    <row r="59" spans="1:10" s="6" customFormat="1" ht="15.6" thickBot="1" x14ac:dyDescent="0.3">
      <c r="A59" s="44"/>
      <c r="B59" s="62">
        <v>0</v>
      </c>
      <c r="C59" s="52">
        <v>0</v>
      </c>
      <c r="E59" s="17"/>
      <c r="F59" s="17"/>
      <c r="G59" s="18"/>
      <c r="H59" s="37">
        <f t="shared" si="1"/>
        <v>0</v>
      </c>
    </row>
    <row r="60" spans="1:10" s="9" customFormat="1" ht="16.2" thickBot="1" x14ac:dyDescent="0.35">
      <c r="A60" s="41"/>
      <c r="B60" s="41"/>
      <c r="C60" s="70">
        <f>SUM(C50:C59)</f>
        <v>389.5</v>
      </c>
      <c r="E60" s="16"/>
      <c r="F60" s="16"/>
      <c r="G60" s="28"/>
      <c r="H60" s="49">
        <f>SUM(H50:H59)</f>
        <v>660</v>
      </c>
    </row>
    <row r="61" spans="1:10" s="6" customFormat="1" ht="15" x14ac:dyDescent="0.25">
      <c r="A61" s="18"/>
      <c r="B61" s="18"/>
      <c r="C61" s="42"/>
      <c r="D61" s="19"/>
      <c r="E61" s="48"/>
      <c r="F61" s="17"/>
      <c r="G61" s="18"/>
      <c r="H61" s="19"/>
    </row>
    <row r="62" spans="1:10" s="6" customFormat="1" ht="15" x14ac:dyDescent="0.25">
      <c r="A62" s="18"/>
      <c r="B62" s="18"/>
      <c r="C62" s="19"/>
      <c r="D62" s="19"/>
      <c r="E62" s="17"/>
      <c r="F62" s="17"/>
      <c r="G62" s="78" t="s">
        <v>84</v>
      </c>
      <c r="H62" s="78" t="e">
        <f>H63/B11</f>
        <v>#DIV/0!</v>
      </c>
    </row>
    <row r="63" spans="1:10" s="53" customFormat="1" ht="17.399999999999999" x14ac:dyDescent="0.3">
      <c r="E63" s="74"/>
      <c r="G63" s="79" t="s">
        <v>47</v>
      </c>
      <c r="H63" s="85">
        <f>H20+H27+H35+H46+H60</f>
        <v>660</v>
      </c>
    </row>
    <row r="64" spans="1:10" x14ac:dyDescent="0.25">
      <c r="G64" s="78"/>
      <c r="H64" s="78"/>
    </row>
    <row r="65" spans="7:8" ht="17.399999999999999" x14ac:dyDescent="0.3">
      <c r="G65" s="79" t="s">
        <v>85</v>
      </c>
      <c r="H65" s="84">
        <f>H11</f>
        <v>0</v>
      </c>
    </row>
    <row r="66" spans="7:8" ht="17.399999999999999" x14ac:dyDescent="0.3">
      <c r="G66" s="90" t="s">
        <v>86</v>
      </c>
      <c r="H66" s="91">
        <f>H65-H63</f>
        <v>-660</v>
      </c>
    </row>
    <row r="68" spans="7:8" x14ac:dyDescent="0.25">
      <c r="G68" s="78"/>
      <c r="H68" s="78"/>
    </row>
  </sheetData>
  <mergeCells count="8">
    <mergeCell ref="A29:H29"/>
    <mergeCell ref="A38:H38"/>
    <mergeCell ref="A48:H48"/>
    <mergeCell ref="A1:I1"/>
    <mergeCell ref="A2:I2"/>
    <mergeCell ref="A13:H13"/>
    <mergeCell ref="A5:H5"/>
    <mergeCell ref="A23:H23"/>
  </mergeCells>
  <pageMargins left="0.59055118110236227" right="0.59055118110236227" top="0.59055118110236227" bottom="0.59055118110236227" header="0.51181102362204722" footer="0.51181102362204722"/>
  <pageSetup paperSize="9" orientation="portrait" horizont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74B127ADA6624989906551854E7CB4" ma:contentTypeVersion="12" ma:contentTypeDescription="Create a new document." ma:contentTypeScope="" ma:versionID="855fc5d35b374a923116dba70dfb3c19">
  <xsd:schema xmlns:xsd="http://www.w3.org/2001/XMLSchema" xmlns:xs="http://www.w3.org/2001/XMLSchema" xmlns:p="http://schemas.microsoft.com/office/2006/metadata/properties" xmlns:ns2="9d8f97c4-e2f0-4800-b22b-d73d4570b344" xmlns:ns3="e5f3818e-3db4-405c-b76b-5e4f4d61c3ee" targetNamespace="http://schemas.microsoft.com/office/2006/metadata/properties" ma:root="true" ma:fieldsID="5ace75a34cafa01fea6c64ab9eda8a12" ns2:_="" ns3:_="">
    <xsd:import namespace="9d8f97c4-e2f0-4800-b22b-d73d4570b344"/>
    <xsd:import namespace="e5f3818e-3db4-405c-b76b-5e4f4d61c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f97c4-e2f0-4800-b22b-d73d4570b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aad638b-eb1c-4d6a-9383-a8410ce57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3818e-3db4-405c-b76b-5e4f4d61c3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8861d2c-1fa1-4c8a-bec6-373f8fa01493}" ma:internalName="TaxCatchAll" ma:showField="CatchAllData" ma:web="e5f3818e-3db4-405c-b76b-5e4f4d61c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8f97c4-e2f0-4800-b22b-d73d4570b344">
      <Terms xmlns="http://schemas.microsoft.com/office/infopath/2007/PartnerControls"/>
    </lcf76f155ced4ddcb4097134ff3c332f>
    <TaxCatchAll xmlns="e5f3818e-3db4-405c-b76b-5e4f4d61c3ee" xsi:nil="true"/>
  </documentManagement>
</p:properties>
</file>

<file path=customXml/itemProps1.xml><?xml version="1.0" encoding="utf-8"?>
<ds:datastoreItem xmlns:ds="http://schemas.openxmlformats.org/officeDocument/2006/customXml" ds:itemID="{A968693D-D95D-4DF1-9B1A-8289ECBF10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4F640-26EA-4601-B137-36FC87DC4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f97c4-e2f0-4800-b22b-d73d4570b344"/>
    <ds:schemaRef ds:uri="e5f3818e-3db4-405c-b76b-5e4f4d61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33F70D-C87F-4330-8F8E-697CF01D6F1D}">
  <ds:schemaRefs>
    <ds:schemaRef ds:uri="http://schemas.microsoft.com/office/2006/metadata/properties"/>
    <ds:schemaRef ds:uri="http://schemas.microsoft.com/office/infopath/2007/PartnerControls"/>
    <ds:schemaRef ds:uri="9d8f97c4-e2f0-4800-b22b-d73d4570b344"/>
    <ds:schemaRef ds:uri="e5f3818e-3db4-405c-b76b-5e4f4d61c3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2026 CA &amp; RYA</vt:lpstr>
      <vt:lpstr>Wash up</vt:lpstr>
      <vt:lpstr>OLD Sheet Budget</vt:lpstr>
      <vt:lpstr>'Budget 2026 CA &amp; RYA'!Income_per_Entry</vt:lpstr>
      <vt:lpstr>Income_per_Entry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Hughes</dc:creator>
  <cp:keywords/>
  <dc:description/>
  <cp:lastModifiedBy>Naomi Rowbotham</cp:lastModifiedBy>
  <cp:revision/>
  <cp:lastPrinted>2024-12-19T10:40:55Z</cp:lastPrinted>
  <dcterms:created xsi:type="dcterms:W3CDTF">2024-02-17T18:22:28Z</dcterms:created>
  <dcterms:modified xsi:type="dcterms:W3CDTF">2025-12-31T09:54:14Z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0x010100A474B127ADA6624989906551854E7CB4</vt:lpwstr>
  </property>
</Properties>
</file>